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205" windowHeight="7935" tabRatio="788" activeTab="2"/>
  </bookViews>
  <sheets>
    <sheet name="Γραφήματα" sheetId="11" r:id="rId1"/>
    <sheet name="Γραφήματα1" sheetId="6" r:id="rId2"/>
    <sheet name="Γραφήματα2" sheetId="9" r:id="rId3"/>
    <sheet name="για ΥΠΔΒΜΘ" sheetId="7" r:id="rId4"/>
    <sheet name="Αναλυτικά ημερ. " sheetId="2" r:id="rId5"/>
    <sheet name="Αναλυτικά εσπερ. " sheetId="8" r:id="rId6"/>
    <sheet name="% επίτευξη στόχου" sheetId="4" r:id="rId7"/>
    <sheet name="% επίτευξη στόχου υποχρεωτικών" sheetId="5" r:id="rId8"/>
    <sheet name="Φύλλο1" sheetId="12" r:id="rId9"/>
    <sheet name="Φύλλο2" sheetId="13" r:id="rId10"/>
    <sheet name="Φύλλο3" sheetId="14" r:id="rId11"/>
  </sheets>
  <externalReferences>
    <externalReference r:id="rId12"/>
  </externalReferences>
  <definedNames>
    <definedName name="_xlnm.Print_Area" localSheetId="4">'Αναλυτικά ημερ. '!$A$1:$R$39</definedName>
    <definedName name="_xlnm.Print_Area" localSheetId="3">'για ΥΠΔΒΜΘ'!$A$1:$K$17</definedName>
    <definedName name="_xlnm.Print_Area" localSheetId="1">Γραφήματα1!$A$1:$K$40</definedName>
  </definedNames>
  <calcPr calcId="125725"/>
</workbook>
</file>

<file path=xl/calcChain.xml><?xml version="1.0" encoding="utf-8"?>
<calcChain xmlns="http://schemas.openxmlformats.org/spreadsheetml/2006/main">
  <c r="H11" i="12"/>
  <c r="F11"/>
  <c r="D11"/>
  <c r="C11"/>
  <c r="V10"/>
  <c r="T10"/>
  <c r="Q10"/>
  <c r="O10"/>
  <c r="M10"/>
  <c r="F10"/>
  <c r="C10"/>
  <c r="O9"/>
  <c r="M9"/>
  <c r="H9"/>
  <c r="H10" s="1"/>
  <c r="F9"/>
  <c r="D9" s="1"/>
  <c r="G9" s="1"/>
  <c r="K8"/>
  <c r="D8"/>
  <c r="E8" s="1"/>
  <c r="K7"/>
  <c r="D7"/>
  <c r="E7" s="1"/>
  <c r="R6"/>
  <c r="S6" s="1"/>
  <c r="D6"/>
  <c r="E6" s="1"/>
  <c r="R5"/>
  <c r="S5" s="1"/>
  <c r="D5"/>
  <c r="E5" s="1"/>
  <c r="I23" i="5"/>
  <c r="I22"/>
  <c r="I21"/>
  <c r="J16"/>
  <c r="H16"/>
  <c r="D10"/>
  <c r="D17"/>
  <c r="Y6" i="4"/>
  <c r="Y5"/>
  <c r="O9"/>
  <c r="M9"/>
  <c r="K8"/>
  <c r="K7"/>
  <c r="H9"/>
  <c r="F9"/>
  <c r="D9" s="1"/>
  <c r="D8"/>
  <c r="D7"/>
  <c r="D6"/>
  <c r="D5"/>
  <c r="J31" i="2"/>
  <c r="L31" s="1"/>
  <c r="I31"/>
  <c r="K31" s="1"/>
  <c r="D31"/>
  <c r="J30"/>
  <c r="L30" s="1"/>
  <c r="I30"/>
  <c r="K30" s="1"/>
  <c r="D30"/>
  <c r="J29"/>
  <c r="L29" s="1"/>
  <c r="I29"/>
  <c r="K29" s="1"/>
  <c r="D29"/>
  <c r="J28"/>
  <c r="L28" s="1"/>
  <c r="I28"/>
  <c r="K28" s="1"/>
  <c r="D28"/>
  <c r="J27"/>
  <c r="L27" s="1"/>
  <c r="I27"/>
  <c r="K27" s="1"/>
  <c r="D27"/>
  <c r="K26"/>
  <c r="J26"/>
  <c r="L26" s="1"/>
  <c r="I26"/>
  <c r="D26"/>
  <c r="H25"/>
  <c r="L25" s="1"/>
  <c r="G25"/>
  <c r="K25" s="1"/>
  <c r="H24"/>
  <c r="L24" s="1"/>
  <c r="G24"/>
  <c r="K24" s="1"/>
  <c r="L23"/>
  <c r="G23"/>
  <c r="K23" s="1"/>
  <c r="L22"/>
  <c r="H22"/>
  <c r="G22"/>
  <c r="K22" s="1"/>
  <c r="M22" s="1"/>
  <c r="H21"/>
  <c r="L21" s="1"/>
  <c r="G21"/>
  <c r="K21" s="1"/>
  <c r="L20"/>
  <c r="G20"/>
  <c r="K20" s="1"/>
  <c r="F19"/>
  <c r="L19" s="1"/>
  <c r="E19"/>
  <c r="K19" s="1"/>
  <c r="D19"/>
  <c r="L18"/>
  <c r="F18"/>
  <c r="E18"/>
  <c r="K18" s="1"/>
  <c r="M18" s="1"/>
  <c r="D18"/>
  <c r="F17"/>
  <c r="L17" s="1"/>
  <c r="E17"/>
  <c r="K17" s="1"/>
  <c r="D17"/>
  <c r="L16"/>
  <c r="E16"/>
  <c r="K16" s="1"/>
  <c r="M16" s="1"/>
  <c r="L15"/>
  <c r="E15"/>
  <c r="K15" s="1"/>
  <c r="L14"/>
  <c r="E14"/>
  <c r="K14" s="1"/>
  <c r="F13"/>
  <c r="L13" s="1"/>
  <c r="E13"/>
  <c r="K13" s="1"/>
  <c r="F12"/>
  <c r="L12" s="1"/>
  <c r="E12"/>
  <c r="K12" s="1"/>
  <c r="L11"/>
  <c r="E11"/>
  <c r="K11" s="1"/>
  <c r="L10"/>
  <c r="E10"/>
  <c r="K10" s="1"/>
  <c r="L9"/>
  <c r="E9"/>
  <c r="K9" s="1"/>
  <c r="L8"/>
  <c r="E8"/>
  <c r="K8" s="1"/>
  <c r="M8" s="1"/>
  <c r="K10" i="12" l="1"/>
  <c r="L10" s="1"/>
  <c r="N10"/>
  <c r="I5"/>
  <c r="W5"/>
  <c r="I6"/>
  <c r="W6"/>
  <c r="I7"/>
  <c r="P7"/>
  <c r="K9"/>
  <c r="R10"/>
  <c r="G5"/>
  <c r="U5"/>
  <c r="G6"/>
  <c r="U6"/>
  <c r="G7"/>
  <c r="N7"/>
  <c r="E9"/>
  <c r="I9"/>
  <c r="D10"/>
  <c r="G10" s="1"/>
  <c r="L7"/>
  <c r="L37" i="2"/>
  <c r="M24"/>
  <c r="K37"/>
  <c r="M26"/>
  <c r="M28"/>
  <c r="M30"/>
  <c r="M12"/>
  <c r="K9" i="4"/>
  <c r="L9" s="1"/>
  <c r="M20" i="2"/>
  <c r="M14"/>
  <c r="M10"/>
  <c r="M13"/>
  <c r="M15"/>
  <c r="M17"/>
  <c r="M19"/>
  <c r="M21"/>
  <c r="M23"/>
  <c r="M25"/>
  <c r="M27"/>
  <c r="M29"/>
  <c r="M31"/>
  <c r="M9"/>
  <c r="P9" s="1"/>
  <c r="M11"/>
  <c r="P35"/>
  <c r="V10" i="4"/>
  <c r="T10"/>
  <c r="Q10"/>
  <c r="O10"/>
  <c r="M10"/>
  <c r="J26" i="5"/>
  <c r="J25"/>
  <c r="J24"/>
  <c r="L36" i="2"/>
  <c r="L39"/>
  <c r="Q13"/>
  <c r="K38"/>
  <c r="K34"/>
  <c r="Q9"/>
  <c r="E11" i="5"/>
  <c r="H11" s="1"/>
  <c r="E18"/>
  <c r="J18" s="1"/>
  <c r="E19"/>
  <c r="F19" s="1"/>
  <c r="E20"/>
  <c r="J20" s="1"/>
  <c r="I32"/>
  <c r="G32"/>
  <c r="E13"/>
  <c r="J13" s="1"/>
  <c r="E12"/>
  <c r="D32"/>
  <c r="I17"/>
  <c r="I30"/>
  <c r="G17"/>
  <c r="G30"/>
  <c r="E14"/>
  <c r="E15"/>
  <c r="E24"/>
  <c r="H24" s="1"/>
  <c r="E25"/>
  <c r="E26"/>
  <c r="H26" s="1"/>
  <c r="D30"/>
  <c r="E6"/>
  <c r="F6" s="1"/>
  <c r="E5"/>
  <c r="H5" s="1"/>
  <c r="E4"/>
  <c r="J4" s="1"/>
  <c r="J5"/>
  <c r="H6"/>
  <c r="C10" i="4"/>
  <c r="I31" i="8"/>
  <c r="J31"/>
  <c r="I29"/>
  <c r="J29"/>
  <c r="J28"/>
  <c r="I28"/>
  <c r="E32"/>
  <c r="K32" s="1"/>
  <c r="F32"/>
  <c r="L32" s="1"/>
  <c r="E28"/>
  <c r="F28"/>
  <c r="K25"/>
  <c r="L25"/>
  <c r="K24"/>
  <c r="L24"/>
  <c r="M24" s="1"/>
  <c r="K23"/>
  <c r="L23"/>
  <c r="K15" i="7"/>
  <c r="J15"/>
  <c r="I15"/>
  <c r="H15"/>
  <c r="G15"/>
  <c r="F15"/>
  <c r="E15"/>
  <c r="D15"/>
  <c r="C15"/>
  <c r="B15"/>
  <c r="P36" i="2"/>
  <c r="P13"/>
  <c r="E8" i="4"/>
  <c r="K10"/>
  <c r="N7"/>
  <c r="P7"/>
  <c r="P9"/>
  <c r="R8"/>
  <c r="I34" i="5"/>
  <c r="I33"/>
  <c r="G34"/>
  <c r="G33"/>
  <c r="E27"/>
  <c r="E28"/>
  <c r="E29"/>
  <c r="E7"/>
  <c r="J7" s="1"/>
  <c r="E8"/>
  <c r="J8" s="1"/>
  <c r="E9"/>
  <c r="E16"/>
  <c r="E21"/>
  <c r="E22"/>
  <c r="E23"/>
  <c r="D34"/>
  <c r="D33"/>
  <c r="I10"/>
  <c r="I31" s="1"/>
  <c r="G10"/>
  <c r="H10" i="4"/>
  <c r="F10"/>
  <c r="D10"/>
  <c r="E9"/>
  <c r="G9"/>
  <c r="I9"/>
  <c r="F26" i="5"/>
  <c r="F24"/>
  <c r="AC10" i="4"/>
  <c r="AA10"/>
  <c r="X10"/>
  <c r="Y10"/>
  <c r="L7"/>
  <c r="I7"/>
  <c r="G7"/>
  <c r="E7"/>
  <c r="F31" i="8"/>
  <c r="F30"/>
  <c r="L30" s="1"/>
  <c r="F29"/>
  <c r="E31"/>
  <c r="K31" s="1"/>
  <c r="E30"/>
  <c r="K30" s="1"/>
  <c r="E29"/>
  <c r="K29" s="1"/>
  <c r="M29" s="1"/>
  <c r="L29"/>
  <c r="K6"/>
  <c r="L6"/>
  <c r="K7"/>
  <c r="M7" s="1"/>
  <c r="L7"/>
  <c r="K8"/>
  <c r="L8"/>
  <c r="K9"/>
  <c r="M9" s="1"/>
  <c r="L9"/>
  <c r="K10"/>
  <c r="L10"/>
  <c r="K11"/>
  <c r="L11"/>
  <c r="K12"/>
  <c r="L12"/>
  <c r="K13"/>
  <c r="L13"/>
  <c r="K14"/>
  <c r="L14"/>
  <c r="K15"/>
  <c r="M15" s="1"/>
  <c r="L15"/>
  <c r="K16"/>
  <c r="L16"/>
  <c r="K17"/>
  <c r="M17" s="1"/>
  <c r="L17"/>
  <c r="K18"/>
  <c r="L18"/>
  <c r="K19"/>
  <c r="L19"/>
  <c r="K20"/>
  <c r="L20"/>
  <c r="K21"/>
  <c r="L21"/>
  <c r="K22"/>
  <c r="L22"/>
  <c r="K26"/>
  <c r="L26"/>
  <c r="AD6" i="4"/>
  <c r="AB6"/>
  <c r="Z6"/>
  <c r="AD5"/>
  <c r="AB5"/>
  <c r="Z5"/>
  <c r="H9" i="5"/>
  <c r="F7"/>
  <c r="H7"/>
  <c r="F9"/>
  <c r="J9"/>
  <c r="F14"/>
  <c r="F15"/>
  <c r="H15"/>
  <c r="J15"/>
  <c r="F16"/>
  <c r="E5" i="4"/>
  <c r="G5"/>
  <c r="I5"/>
  <c r="E6"/>
  <c r="G6"/>
  <c r="I6"/>
  <c r="I10" i="12" l="1"/>
  <c r="P10"/>
  <c r="P9"/>
  <c r="L9"/>
  <c r="N9"/>
  <c r="W10"/>
  <c r="S10"/>
  <c r="I11"/>
  <c r="E10"/>
  <c r="U10"/>
  <c r="M37" i="2"/>
  <c r="F22" i="5"/>
  <c r="F21"/>
  <c r="F23"/>
  <c r="F20"/>
  <c r="F8"/>
  <c r="F5"/>
  <c r="AB10" i="4"/>
  <c r="AD10"/>
  <c r="N9"/>
  <c r="I10"/>
  <c r="G10"/>
  <c r="H11"/>
  <c r="C11"/>
  <c r="E10"/>
  <c r="M16" i="8"/>
  <c r="M8"/>
  <c r="M18"/>
  <c r="D31" i="5"/>
  <c r="E34"/>
  <c r="F34" s="1"/>
  <c r="G31"/>
  <c r="H13"/>
  <c r="P34" i="2"/>
  <c r="M26" i="8"/>
  <c r="M21"/>
  <c r="M13"/>
  <c r="M10"/>
  <c r="J34" i="5"/>
  <c r="R7" i="4"/>
  <c r="M25" i="8"/>
  <c r="E33" i="5"/>
  <c r="J33" s="1"/>
  <c r="F12"/>
  <c r="F13"/>
  <c r="F11"/>
  <c r="H19"/>
  <c r="L35" i="2"/>
  <c r="K36"/>
  <c r="M30" i="8"/>
  <c r="M20"/>
  <c r="M14"/>
  <c r="M11"/>
  <c r="M23"/>
  <c r="K27"/>
  <c r="M22"/>
  <c r="M19"/>
  <c r="M12"/>
  <c r="M6"/>
  <c r="M27" s="1"/>
  <c r="L31"/>
  <c r="M31" s="1"/>
  <c r="M32"/>
  <c r="R10" i="2"/>
  <c r="P10"/>
  <c r="Q10"/>
  <c r="P10" i="4"/>
  <c r="L10"/>
  <c r="R19" i="2"/>
  <c r="Q28"/>
  <c r="P28"/>
  <c r="R28"/>
  <c r="R14"/>
  <c r="P14"/>
  <c r="Q14"/>
  <c r="N10" i="4"/>
  <c r="Q15" i="2"/>
  <c r="R15"/>
  <c r="Q20"/>
  <c r="P20"/>
  <c r="R20"/>
  <c r="Q24"/>
  <c r="P24"/>
  <c r="R24"/>
  <c r="L32"/>
  <c r="Q8"/>
  <c r="L34"/>
  <c r="L38"/>
  <c r="Q16"/>
  <c r="R18"/>
  <c r="K39"/>
  <c r="K32"/>
  <c r="K35"/>
  <c r="P21"/>
  <c r="P25"/>
  <c r="E32" i="5"/>
  <c r="H25"/>
  <c r="H8"/>
  <c r="Z10" i="4"/>
  <c r="F25" i="5"/>
  <c r="R17" i="2"/>
  <c r="J6" i="5"/>
  <c r="F4"/>
  <c r="F18"/>
  <c r="H20"/>
  <c r="J19"/>
  <c r="J11"/>
  <c r="Q22" i="2"/>
  <c r="Q26"/>
  <c r="H14" i="5"/>
  <c r="R10" i="4"/>
  <c r="F11"/>
  <c r="R9" i="2"/>
  <c r="R13"/>
  <c r="P15"/>
  <c r="L27" i="8"/>
  <c r="H4" i="5"/>
  <c r="E30"/>
  <c r="E17"/>
  <c r="P23" i="2"/>
  <c r="J14" i="5"/>
  <c r="E10"/>
  <c r="P27" i="2"/>
  <c r="H18" i="5"/>
  <c r="E11" i="12" l="1"/>
  <c r="G11"/>
  <c r="H34" i="5"/>
  <c r="H32"/>
  <c r="H33"/>
  <c r="F33"/>
  <c r="J32"/>
  <c r="Q27" i="2"/>
  <c r="R27"/>
  <c r="R12"/>
  <c r="F17" i="5"/>
  <c r="J17"/>
  <c r="H17"/>
  <c r="M35" i="2"/>
  <c r="Q35" s="1"/>
  <c r="E31" i="5"/>
  <c r="F30"/>
  <c r="H30"/>
  <c r="J30"/>
  <c r="R11" i="2"/>
  <c r="M38"/>
  <c r="Q11"/>
  <c r="P22"/>
  <c r="R22"/>
  <c r="P11"/>
  <c r="F32" i="5"/>
  <c r="R25" i="2"/>
  <c r="Q25"/>
  <c r="J10" i="5"/>
  <c r="H10"/>
  <c r="F10"/>
  <c r="Q23" i="2"/>
  <c r="R23"/>
  <c r="M36"/>
  <c r="Q36" s="1"/>
  <c r="P26"/>
  <c r="R26"/>
  <c r="R21"/>
  <c r="Q21"/>
  <c r="P16"/>
  <c r="R16"/>
  <c r="P8"/>
  <c r="M32"/>
  <c r="M34"/>
  <c r="Q34" s="1"/>
  <c r="R8"/>
  <c r="M39"/>
  <c r="D11" i="4"/>
  <c r="E11" l="1"/>
  <c r="I11"/>
  <c r="F31" i="5"/>
  <c r="H31"/>
  <c r="J31"/>
  <c r="G11" i="4"/>
</calcChain>
</file>

<file path=xl/sharedStrings.xml><?xml version="1.0" encoding="utf-8"?>
<sst xmlns="http://schemas.openxmlformats.org/spreadsheetml/2006/main" count="419" uniqueCount="150">
  <si>
    <t>ΦΥΣΙΚΗ</t>
  </si>
  <si>
    <t>ΧΗΜΕΙΑ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</si>
  <si>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</si>
  <si>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</si>
  <si>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</si>
  <si>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</si>
  <si>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</si>
  <si>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</si>
  <si>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</si>
  <si>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Χημεία</t>
  </si>
  <si>
    <t xml:space="preserve">Φυσική </t>
  </si>
  <si>
    <t xml:space="preserve">Σύνολο
εργαστ.δραστ/των που πραγματοποιήθηκαν
</t>
  </si>
  <si>
    <t xml:space="preserve"> Α'  </t>
  </si>
  <si>
    <t>Β'</t>
  </si>
  <si>
    <t>ΕΠΙΜΕΡΟΥΣ ΣΥΝΟΛΑ (για τις υποχρεωτικές)</t>
  </si>
  <si>
    <t xml:space="preserve">Άθροισμα τμημάτων ανά τάξη
</t>
  </si>
  <si>
    <t>(Τμήματα x3 =) Προβλεπόμενες να γίνουν εργαστηριακές δραστηριότητες</t>
  </si>
  <si>
    <t>Σύνολο εργαστηριακών δραστηριοτήτων που πραγματοποιήθηκαν σε όλα τα τμήματα</t>
  </si>
  <si>
    <t>Ποσοστό επίτευξης στόχου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</si>
  <si>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</si>
  <si>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</si>
  <si>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Τίτλος 
Εργαστηριακής Δραστηριότητας</t>
  </si>
  <si>
    <t>Αριθμός τμημάτων που πραγματοποίησαν την εργαστ. δραστηριότητα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</si>
  <si>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</si>
  <si>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</si>
  <si>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Γενικό Σύνολο</t>
  </si>
  <si>
    <t>Σύνολο για Φυσική</t>
  </si>
  <si>
    <t>Σύνολο για Χημεία</t>
  </si>
  <si>
    <t>Συνολικά ανά μάθημα</t>
  </si>
  <si>
    <t>Αριθμός τμημάτων / τάξη όλων των Τ.Ε.Ε.</t>
  </si>
  <si>
    <t>Με επίδειξη</t>
  </si>
  <si>
    <t>2004-05</t>
  </si>
  <si>
    <t>2005-06</t>
  </si>
  <si>
    <t>Α' Τάξη ΕΠΑΛ</t>
  </si>
  <si>
    <t>Σύνολο - Α' Τάξης ΕΠΑΛ</t>
  </si>
  <si>
    <t>2006-07</t>
  </si>
  <si>
    <t>ΕΠΑΛ      (Β)</t>
  </si>
  <si>
    <t>B' Τάξη ΕΠΑΛ</t>
  </si>
  <si>
    <t>2007-08</t>
  </si>
  <si>
    <t>Σύνολο - Β' Τάξης ΕΠΑΛ</t>
  </si>
  <si>
    <r>
      <t xml:space="preserve">Άθροισμα* </t>
    </r>
    <r>
      <rPr>
        <b/>
        <u/>
        <sz val="11"/>
        <rFont val="Arial Greek"/>
        <charset val="161"/>
      </rPr>
      <t>όλων των τμημάτων ανά τάξη</t>
    </r>
  </si>
  <si>
    <t>ΕΚΦΕ: Καρδίτσας</t>
  </si>
  <si>
    <t>Αριθμός των τμημάτων της τάξης/κατεύθυνσης που πραγματοποίησαν την εργαστηριακή δραστηριότητα</t>
  </si>
  <si>
    <t>Μέτρηση μήκους, χρόνου, μάζας και δύναμης. (1)</t>
  </si>
  <si>
    <t>ΕΠΑΛ   (Α)</t>
  </si>
  <si>
    <t>Μελέτη ευθύγραμμης ομαλά επιταχυνόμενης κίνησης. (2α)</t>
  </si>
  <si>
    <t>Τριβή ολίσθησης σε κεκλιμένο επίπεδο. (7)</t>
  </si>
  <si>
    <t>Ηλεκτρικό κύκλωμα. - Νόμος του Ohm.</t>
  </si>
  <si>
    <t>Μελέτη της χαρακτηριστικής καμπύλης ηλεκτρικής πηγής και ωμικού καταναλωτή. (3)</t>
  </si>
  <si>
    <t>Προσδιορισμός της έντασης της βαρύτητας με τη βοήθεια απλού εκκρεμούς. (5)</t>
  </si>
  <si>
    <t>Πραγματοποίηση μετασχηματιστή για ανύψωση και για υποβιβασμό τάσης.</t>
  </si>
  <si>
    <t>ΕΠΑΛ    (Γ)</t>
  </si>
  <si>
    <t>Αισθητοποίηση της έννοιας του κύματος. Εγκάρσια και διαμήκη κύματα.</t>
  </si>
  <si>
    <t>Διάθλαση - Ολική ανάκλαση.</t>
  </si>
  <si>
    <t>Απλή αρμονική ταλάντωση (με τη χρήση του Μultilog, όπου υπάρχει δυνατότητα να βρεθεί).</t>
  </si>
  <si>
    <t>Φυσική II</t>
  </si>
  <si>
    <t xml:space="preserve">Προσδιορισμός της ροπής αδράνειας κυλίνδρου που κυλίεται σε πλάγιο επίπεδο. (4) </t>
  </si>
  <si>
    <t>Μελέτη της ελαστικής και πλαστικής κρούσης με τα εργαστηριακά αμαξίδια. (5)</t>
  </si>
  <si>
    <t>Βιολογία Ι</t>
  </si>
  <si>
    <t>Μικροσκοπική παρατήρηση βακτηρίων σε μόνιμο παρασκεύασμα. (1)</t>
  </si>
  <si>
    <t>Βιολογία ΙΙ</t>
  </si>
  <si>
    <t>Παρασκευή διαλυμάτων ορισμένης περιεκτικότητας %w/w και %w/v.</t>
  </si>
  <si>
    <t>Ηλεκτρική αγωγιμότητα διαλυμάτων ηλεκτρολυτών. (4)</t>
  </si>
  <si>
    <t>Εύρεση pH διαλυμάτων με χρήση δεικτών, πεχαμετρικού χάρτου και πεχάμετρου. (5)</t>
  </si>
  <si>
    <t>Αναπαράσταση οργανικών ενώσεων - δεσμών με μοντέλα.</t>
  </si>
  <si>
    <t>Οξείδωση της αιθανόλης. (1,β)</t>
  </si>
  <si>
    <r>
      <t xml:space="preserve">Παρασκευή και ανίχνευση </t>
    </r>
    <r>
      <rPr>
        <sz val="11"/>
        <rFont val="Arial"/>
        <family val="2"/>
        <charset val="161"/>
      </rPr>
      <t>αλδεϋδών. (2)</t>
    </r>
  </si>
  <si>
    <t>ΓΕΝΙΚΟ ΣΥΝΟΛΟ</t>
  </si>
  <si>
    <t>Στατικός ηλεκτρισμός.</t>
  </si>
  <si>
    <t xml:space="preserve">Ηλεκτρικό κύκλωμα (μέτρηση V, I, R). - Νόμος του Ohm. </t>
  </si>
  <si>
    <t>Σε σειρά ή παράλληλη σύνδεση αντιστατών ή λαμπτήρων.</t>
  </si>
  <si>
    <t xml:space="preserve">Κανόνας Lenz. - Αμοιβαία επαγωγή. - Αυτεπαγωγή. </t>
  </si>
  <si>
    <t xml:space="preserve">Φυσική  </t>
  </si>
  <si>
    <t xml:space="preserve">Προσδιορισμός της έντασης της βαρύτητας με τη βοήθεια απλού εκκρεμούς. (5 γεν. παιδείας) </t>
  </si>
  <si>
    <t xml:space="preserve">Μελέτη του συστήματος κατακόρυφο ελατήριο - μάζα. Προσδιορισμός σταθεράς ελατηρίου - βαθμονόμηση. (7 γεν. παιδείας) </t>
  </si>
  <si>
    <t>Ηλεκτρική αγωγιμότητα διαλυμάτων ενώσεων ιοντικών και ετεροπολικών.</t>
  </si>
  <si>
    <t>ΕΠΑΛ      (Γ)</t>
  </si>
  <si>
    <t>Γ' Τάξη ΕΠΑΛ</t>
  </si>
  <si>
    <t>Γ' Τάξη ΕΠΑΛ (Α ομάδα)</t>
  </si>
  <si>
    <t>Γ' Τάξη ΕΠΑΛ (Β ομάδα)</t>
  </si>
  <si>
    <t>ΒΙΟΛΟΓΙΑ Ι (επιλογής)</t>
  </si>
  <si>
    <t>ΒΙΟΛΟΓΙΑ ΙΙ (επιλογής)</t>
  </si>
  <si>
    <r>
      <t xml:space="preserve">Γενικό σύνολο                       </t>
    </r>
    <r>
      <rPr>
        <sz val="10"/>
        <rFont val="Arial"/>
        <family val="2"/>
        <charset val="161"/>
      </rPr>
      <t>(όλα τα μαθήματα</t>
    </r>
    <r>
      <rPr>
        <b/>
        <sz val="10"/>
        <rFont val="Arial"/>
        <family val="2"/>
        <charset val="161"/>
      </rPr>
      <t>)</t>
    </r>
  </si>
  <si>
    <t>ΒΙΟΛΟΓΙΑ Ι (επιλ)</t>
  </si>
  <si>
    <t>ΕΠΑΛ (Α)</t>
  </si>
  <si>
    <t>ΕΠΑΛ (Β)</t>
  </si>
  <si>
    <t>ΕΠΑΛ (Γ)</t>
  </si>
  <si>
    <t>Β' Τάξη ΕΠΑΛ</t>
  </si>
  <si>
    <r>
      <t xml:space="preserve">Παρασκευή και ανίχνευση </t>
    </r>
    <r>
      <rPr>
        <sz val="10"/>
        <rFont val="Arial"/>
        <family val="2"/>
        <charset val="161"/>
      </rPr>
      <t>αλδεϋδών. (2)</t>
    </r>
  </si>
  <si>
    <t>Σύνολο - Γ' Τάξης ΕΠΑΛ</t>
  </si>
  <si>
    <t>Φυσική Ι</t>
  </si>
  <si>
    <t>Φυσική ΙΙ</t>
  </si>
  <si>
    <t>Γ' Τάξη ΕΠΑΛ (συνολικά)</t>
  </si>
  <si>
    <t>Σύνολο για Βιολογία</t>
  </si>
  <si>
    <t>2008-09</t>
  </si>
  <si>
    <t>Βιολογία</t>
  </si>
  <si>
    <t>Όλα τα μαθήματα</t>
  </si>
  <si>
    <t>2009-10</t>
  </si>
  <si>
    <t>ΣΥΓΚΕΝΤΡΩΤΙΚΟΣ ΠΙΝΑΚΑΣ ΕΠΑΛ (να αποσταλεί στο Γραφείο Εργαστηρίων)</t>
  </si>
  <si>
    <t xml:space="preserve">ΒΙΟΛΟΓΙΑ (επιλ.)    </t>
  </si>
  <si>
    <t>Άθροισμα των τμημάτων ανά τάξη όλων των ΕΠΑΛ</t>
  </si>
  <si>
    <t xml:space="preserve">ΓΙ ' φυσ.             </t>
  </si>
  <si>
    <t xml:space="preserve">ΓΙΙ ' φυσ.           </t>
  </si>
  <si>
    <t xml:space="preserve">ΓΙ ' βιολ.             </t>
  </si>
  <si>
    <t xml:space="preserve">ΓΙΙ ' βιολ.             </t>
  </si>
  <si>
    <r>
      <t xml:space="preserve">ΠΙΝΑΚΑΣ ΓΕΝΙΚΩΝ ΛΥΚΕΙΩΝ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</si>
  <si>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ΒΙΟΛΟΓΙΑ</t>
  </si>
  <si>
    <t>Άθροισμα τμημάτων ανά τάξη όλων των Λυκείων</t>
  </si>
  <si>
    <t>Μετωπικά (%)</t>
  </si>
  <si>
    <t>Με 
Επίδειξη (%)</t>
  </si>
  <si>
    <t>ΣΥΝΟΛΟ (%)</t>
  </si>
  <si>
    <t>Συνολικός αριθμός εργαστηριακών δραστηριοτήτων σε όλα τα Λύκεια</t>
  </si>
  <si>
    <t>Α</t>
  </si>
  <si>
    <t>B</t>
  </si>
  <si>
    <t>Φυσική I</t>
  </si>
  <si>
    <t>Γ</t>
  </si>
  <si>
    <t>Β</t>
  </si>
  <si>
    <t>Μικροσκοπική παρατήρηση πρωτοζώων.</t>
  </si>
  <si>
    <t>Μικροσκοπική παρατήρηση μόνιμου παρασκευάσματος αίματος.</t>
  </si>
  <si>
    <t>Κυτταρογενετική: Ανάλυση καρυότυπου (3) Η άσκηση να πραγματοποιηθεί, εφόσον υπάρχει η δυνατότητα, σε συνδυασμό με τη μικροσκοπική παρατήρηση μόνιμου παρασκευάσματος ανθρώπινου χρωμοσώματος.</t>
  </si>
  <si>
    <t>Απομόνωση νουκλεικών οξέων (DNA από φυτικά κύτταρα) (1)</t>
  </si>
  <si>
    <t>Η ανάπτυξη ζυμομηκύτων στη μαγιά (5)</t>
  </si>
  <si>
    <t>Σύνολο Τμημάτων</t>
  </si>
  <si>
    <t>Σύνολο Τμημάτων (%)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</si>
  <si>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</si>
  <si>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</si>
  <si>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</si>
  <si>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</si>
  <si>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</si>
  <si>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</si>
  <si>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</si>
  <si>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ΕΠΑΛ    (Δ)</t>
  </si>
  <si>
    <t>Δ' Τάξη ΕΠΑΛ</t>
  </si>
  <si>
    <t>Αριθμός ΕΠΑΛ που ανήκουν στο ΕΚΦΕ και όρισαν ΥΣΕΦΕ:</t>
  </si>
  <si>
    <r>
      <t xml:space="preserve">Αριθμός ΕΠΑΛ που </t>
    </r>
    <r>
      <rPr>
        <b/>
        <u/>
        <sz val="12"/>
        <color indexed="10"/>
        <rFont val="Arial"/>
        <family val="2"/>
        <charset val="161"/>
      </rPr>
      <t>έστειλαν στοιχεία</t>
    </r>
    <r>
      <rPr>
        <b/>
        <sz val="12"/>
        <color indexed="10"/>
        <rFont val="Arial"/>
        <family val="2"/>
        <charset val="161"/>
      </rPr>
      <t xml:space="preserve"> στο ΕΚΦΕ:</t>
    </r>
  </si>
  <si>
    <t>Η Α Ομάδα διδάσκεται τη Φυσική Ι και η Β τη Φυσική ΙΙ</t>
  </si>
  <si>
    <r>
      <t>ΣΗΜΕΙΩΣΗ ΕΚΦΕ ΚΑΡΔΙΤΣΑΣ:</t>
    </r>
    <r>
      <rPr>
        <b/>
        <sz val="10"/>
        <rFont val="Arial"/>
        <family val="2"/>
        <charset val="161"/>
      </rPr>
      <t xml:space="preserve"> Οι ασκήσεις και τα τμήματα των Α και Β Τάξεων του εσπερινού ΕΠΑΛ προστέθηκαν στα αντίστοιχα σύνολα της Α Τάξης, οι ασκήσεις και τα τμήματα της Γ Τάξης του εσπερινού ΕΠΑΛ προστέθηκαν στα σύνολα της Β Τάξης και οι ασκήσεις και τα τμήματα της Δ Τάξης του εσπερινού ΕΠΑΛ προστέθηκαν στα σύνολα της Γ Τάξης.</t>
    </r>
  </si>
  <si>
    <t>2010-11</t>
  </si>
  <si>
    <t>Συγκεντρωτική Κατάσταση Εργαστηριακών Δραστηριοτήτων για το σχ. έτος 2010-11</t>
  </si>
  <si>
    <t>Σε εφαρμογή του εγγράφου με αρ. πρωτ. 66951 /Γ7/10-06-2010 με θέμα: &lt;Διαδικασία ορισμού των Υπευθύνων Σχολικών Εργαστηρίων Φυσικών Επιστημών (ΥΣΕΦΕ) &gt;</t>
  </si>
  <si>
    <t xml:space="preserve">Αναλυτική Κατάσταση Εργαστηριακών Δραστηριοτήτων για το σχ. έτος 2010-11  </t>
  </si>
  <si>
    <r>
      <t xml:space="preserve">Σύνολο ΕΠΑΛ:  </t>
    </r>
    <r>
      <rPr>
        <b/>
        <sz val="16"/>
        <color theme="3" tint="-0.499984740745262"/>
        <rFont val="Arial"/>
        <family val="2"/>
        <charset val="161"/>
      </rPr>
      <t xml:space="preserve">5 ημερήσια </t>
    </r>
  </si>
  <si>
    <t>ΣΥΝΟΛΟ ΕΡΓΑΣΤΗΡΙΑΚΩΝ ΑΣΚΗΣΕΩΝ ΕΣΠΕΡΙΝΩΝ ΕΠΑΛ 2010-11</t>
  </si>
  <si>
    <r>
      <t xml:space="preserve">Σύνολο ΕΠΑΛ: </t>
    </r>
    <r>
      <rPr>
        <b/>
        <sz val="16"/>
        <color theme="3" tint="-0.499984740745262"/>
        <rFont val="Arial"/>
        <family val="2"/>
        <charset val="161"/>
      </rPr>
      <t>1 εσπερινό</t>
    </r>
  </si>
  <si>
    <r>
      <t>ΣΥΝΟΛΟ ΥΠΟΧΡΕΩΤΙΚΩΝ ΕΡΓΑΣΤΗΡΙΑΚΩΝ ΑΣΚΗΣΕΩΝ ΕΠΑΛ ΣΧΟΛΙΚΟΥ ΕΤΟΥΣ 2010-11</t>
    </r>
    <r>
      <rPr>
        <sz val="10"/>
        <rFont val="Arial"/>
        <family val="2"/>
        <charset val="161"/>
      </rPr>
      <t xml:space="preserve">    </t>
    </r>
  </si>
  <si>
    <t>ΣΥΝΟΛΟ ΥΠΟΧΡΕΩΤΙΚΩΝ ΕΡΓΑΣΤΗΡΙΑΚΩΝ ΑΣΚΗΣΕΩΝ ΕΠΑΛ ΣΧΟΛΙΚΟΥ ΕΤΟΥΣ 2010-11</t>
  </si>
  <si>
    <r>
      <t xml:space="preserve">ΕΚΦΕ: </t>
    </r>
    <r>
      <rPr>
        <b/>
        <sz val="12"/>
        <color theme="3"/>
        <rFont val="Arial Greek"/>
        <charset val="161"/>
      </rPr>
      <t>Καρδίτσας</t>
    </r>
  </si>
  <si>
    <r>
      <t xml:space="preserve">Στην </t>
    </r>
    <r>
      <rPr>
        <b/>
        <sz val="12"/>
        <rFont val="Arial"/>
        <family val="2"/>
        <charset val="161"/>
      </rPr>
      <t xml:space="preserve">Α' τάξη στη Χημεία τα τμήματα είναι 14 </t>
    </r>
    <r>
      <rPr>
        <sz val="12"/>
        <rFont val="Arial"/>
        <family val="2"/>
        <charset val="161"/>
      </rPr>
      <t xml:space="preserve">και όχι 16 όπως της Φυσικής και αυτό οφείλεται στο ότι το εσπερινό ΕΠΑΛ έχει από 2 τμήματα στην Α' και 2 στη Β' τάξη που προστέθηκαν και μπήκαν στην Α' σύμφωνα με τις οδηγίες σας. Η Β' τάξη εσπερινού ΕΠΑΛ ως γνωστό δεν κάνει Χημεία, ενώ κάνει Φυσική. </t>
    </r>
  </si>
  <si>
    <r>
      <t>ΕΚΦΕ:</t>
    </r>
    <r>
      <rPr>
        <b/>
        <sz val="16"/>
        <rFont val="Arial"/>
        <family val="2"/>
        <charset val="161"/>
      </rPr>
      <t xml:space="preserve"> </t>
    </r>
    <r>
      <rPr>
        <sz val="16"/>
        <color theme="3" tint="-0.499984740745262"/>
        <rFont val="Arial"/>
        <family val="2"/>
        <charset val="161"/>
      </rPr>
      <t>Καρδίτσας</t>
    </r>
  </si>
  <si>
    <r>
      <t>ΕΚΦΕ:</t>
    </r>
    <r>
      <rPr>
        <b/>
        <sz val="16"/>
        <color theme="3" tint="-0.499984740745262"/>
        <rFont val="Arial"/>
        <family val="2"/>
        <charset val="161"/>
      </rPr>
      <t xml:space="preserve"> Καρδίτσας</t>
    </r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</si>
</sst>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  <charset val="161"/>
    </font>
    <font>
      <sz val="10"/>
      <name val="Arial"/>
      <family val="2"/>
      <charset val="161"/>
    </font>
    <font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sz val="9"/>
      <name val="Arial Greek"/>
      <family val="2"/>
      <charset val="161"/>
    </font>
    <font>
      <sz val="10"/>
      <name val="Arial Greek"/>
      <family val="2"/>
      <charset val="161"/>
    </font>
    <font>
      <sz val="10"/>
      <color indexed="12"/>
      <name val="Arial Greek"/>
      <family val="2"/>
      <charset val="161"/>
    </font>
    <font>
      <b/>
      <sz val="10"/>
      <name val="Arial"/>
      <family val="2"/>
      <charset val="161"/>
    </font>
    <font>
      <b/>
      <sz val="14"/>
      <name val="Arial Greek"/>
      <charset val="161"/>
    </font>
    <font>
      <b/>
      <sz val="16"/>
      <name val="Arial"/>
      <family val="2"/>
      <charset val="161"/>
    </font>
    <font>
      <b/>
      <sz val="14"/>
      <name val="Arial Greek"/>
      <family val="2"/>
      <charset val="161"/>
    </font>
    <font>
      <b/>
      <sz val="12"/>
      <name val="Arial"/>
      <family val="2"/>
      <charset val="161"/>
    </font>
    <font>
      <b/>
      <u/>
      <sz val="14"/>
      <name val="Arial"/>
      <family val="2"/>
      <charset val="161"/>
    </font>
    <font>
      <b/>
      <sz val="14"/>
      <name val="Arial"/>
      <family val="2"/>
      <charset val="161"/>
    </font>
    <font>
      <b/>
      <sz val="12"/>
      <color indexed="17"/>
      <name val="Arial Greek"/>
      <charset val="161"/>
    </font>
    <font>
      <b/>
      <sz val="12"/>
      <color indexed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 Greek"/>
      <family val="2"/>
      <charset val="161"/>
    </font>
    <font>
      <sz val="11"/>
      <name val="Arial Greek"/>
      <charset val="161"/>
    </font>
    <font>
      <sz val="12"/>
      <name val="Arial Greek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16"/>
      <color indexed="17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10"/>
      <color indexed="18"/>
      <name val="Arial"/>
      <family val="2"/>
      <charset val="161"/>
    </font>
    <font>
      <b/>
      <sz val="9"/>
      <color indexed="18"/>
      <name val="Arial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b/>
      <u/>
      <sz val="12"/>
      <name val="Arial"/>
      <family val="2"/>
      <charset val="161"/>
    </font>
    <font>
      <b/>
      <u/>
      <sz val="10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name val="Arial"/>
      <family val="2"/>
      <charset val="161"/>
    </font>
    <font>
      <b/>
      <u/>
      <sz val="12"/>
      <color indexed="10"/>
      <name val="Arial"/>
      <family val="2"/>
      <charset val="161"/>
    </font>
    <font>
      <b/>
      <u/>
      <sz val="16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u/>
      <sz val="10"/>
      <name val="Arial"/>
      <family val="2"/>
      <charset val="161"/>
    </font>
    <font>
      <sz val="10"/>
      <color indexed="17"/>
      <name val="Arial"/>
      <family val="2"/>
      <charset val="161"/>
    </font>
    <font>
      <sz val="10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b/>
      <sz val="11"/>
      <name val="Arial Greek"/>
      <family val="2"/>
      <charset val="161"/>
    </font>
    <font>
      <sz val="9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color indexed="12"/>
      <name val="Arial Greek"/>
      <family val="2"/>
      <charset val="161"/>
    </font>
    <font>
      <b/>
      <sz val="10"/>
      <name val="Arial Greek"/>
      <charset val="161"/>
    </font>
    <font>
      <sz val="10"/>
      <color indexed="55"/>
      <name val="Arial Greek"/>
      <family val="2"/>
      <charset val="161"/>
    </font>
    <font>
      <b/>
      <sz val="12"/>
      <color theme="3" tint="-0.499984740745262"/>
      <name val="Arial"/>
      <family val="2"/>
      <charset val="161"/>
    </font>
    <font>
      <b/>
      <sz val="12"/>
      <color theme="3" tint="-0.499984740745262"/>
      <name val="Arial Greek"/>
      <charset val="161"/>
    </font>
    <font>
      <sz val="10"/>
      <color theme="3" tint="-0.499984740745262"/>
      <name val="Arial"/>
      <family val="2"/>
      <charset val="161"/>
    </font>
    <font>
      <b/>
      <sz val="16"/>
      <color theme="3" tint="-0.499984740745262"/>
      <name val="Arial"/>
      <family val="2"/>
      <charset val="161"/>
    </font>
    <font>
      <sz val="16"/>
      <color theme="3" tint="-0.499984740745262"/>
      <name val="Arial"/>
      <family val="2"/>
      <charset val="161"/>
    </font>
    <font>
      <b/>
      <sz val="12"/>
      <color theme="3"/>
      <name val="Arial Greek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4">
    <xf numFmtId="0" fontId="0" fillId="0" borderId="0" xfId="0"/>
    <xf numFmtId="0" fontId="0" fillId="0" borderId="1" xfId="0" applyBorder="1"/>
    <xf numFmtId="0" fontId="8" fillId="2" borderId="1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textRotation="90" wrapText="1"/>
      <protection locked="0"/>
    </xf>
    <xf numFmtId="0" fontId="2" fillId="4" borderId="5" xfId="0" applyFont="1" applyFill="1" applyBorder="1" applyAlignment="1" applyProtection="1">
      <alignment horizontal="center" vertical="center" textRotation="90"/>
      <protection locked="0"/>
    </xf>
    <xf numFmtId="0" fontId="2" fillId="5" borderId="4" xfId="0" applyFont="1" applyFill="1" applyBorder="1" applyAlignment="1" applyProtection="1">
      <alignment horizontal="center" vertical="center" textRotation="90"/>
      <protection locked="0"/>
    </xf>
    <xf numFmtId="0" fontId="2" fillId="5" borderId="4" xfId="0" applyFont="1" applyFill="1" applyBorder="1" applyAlignment="1" applyProtection="1">
      <alignment horizontal="center" vertical="center" textRotation="90" wrapText="1"/>
      <protection locked="0"/>
    </xf>
    <xf numFmtId="0" fontId="2" fillId="6" borderId="4" xfId="0" applyFont="1" applyFill="1" applyBorder="1" applyAlignment="1" applyProtection="1">
      <alignment horizontal="center" vertical="center" textRotation="90"/>
      <protection locked="0"/>
    </xf>
    <xf numFmtId="0" fontId="2" fillId="6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Border="1"/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justify" vertical="center" textRotation="90" wrapText="1"/>
    </xf>
    <xf numFmtId="0" fontId="26" fillId="0" borderId="1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Alignment="1">
      <alignment horizontal="center"/>
    </xf>
    <xf numFmtId="0" fontId="2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8" borderId="1" xfId="1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19" fillId="5" borderId="1" xfId="1" applyFont="1" applyFill="1" applyBorder="1" applyAlignment="1" applyProtection="1">
      <alignment horizontal="center" vertical="center" wrapText="1"/>
      <protection locked="0"/>
    </xf>
    <xf numFmtId="0" fontId="18" fillId="5" borderId="1" xfId="1" applyFont="1" applyFill="1" applyBorder="1" applyAlignment="1" applyProtection="1">
      <alignment horizontal="center" vertical="center" textRotation="90"/>
      <protection locked="0"/>
    </xf>
    <xf numFmtId="0" fontId="18" fillId="5" borderId="1" xfId="1" applyFont="1" applyFill="1" applyBorder="1" applyAlignment="1" applyProtection="1">
      <alignment horizontal="center" vertical="center" textRotation="90" wrapText="1"/>
      <protection locked="0"/>
    </xf>
    <xf numFmtId="0" fontId="19" fillId="9" borderId="1" xfId="1" applyFont="1" applyFill="1" applyBorder="1" applyAlignment="1" applyProtection="1">
      <alignment horizontal="center" vertical="center" wrapText="1"/>
      <protection locked="0"/>
    </xf>
    <xf numFmtId="0" fontId="18" fillId="9" borderId="1" xfId="1" applyFont="1" applyFill="1" applyBorder="1" applyAlignment="1" applyProtection="1">
      <alignment horizontal="center" vertical="center" textRotation="90"/>
      <protection locked="0"/>
    </xf>
    <xf numFmtId="0" fontId="18" fillId="9" borderId="1" xfId="1" applyFont="1" applyFill="1" applyBorder="1" applyAlignment="1" applyProtection="1">
      <alignment horizontal="center" vertical="center" textRotation="90" wrapText="1"/>
      <protection locked="0"/>
    </xf>
    <xf numFmtId="0" fontId="19" fillId="10" borderId="1" xfId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horizontal="center" vertical="center" textRotation="90"/>
      <protection locked="0"/>
    </xf>
    <xf numFmtId="0" fontId="18" fillId="10" borderId="1" xfId="1" applyFont="1" applyFill="1" applyBorder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22" fillId="8" borderId="1" xfId="1" applyFont="1" applyFill="1" applyBorder="1"/>
    <xf numFmtId="0" fontId="16" fillId="8" borderId="1" xfId="1" applyFont="1" applyFill="1" applyBorder="1"/>
    <xf numFmtId="0" fontId="16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1" fillId="0" borderId="0" xfId="1"/>
    <xf numFmtId="0" fontId="1" fillId="0" borderId="0" xfId="1" applyBorder="1"/>
    <xf numFmtId="0" fontId="30" fillId="0" borderId="0" xfId="1" applyFont="1"/>
    <xf numFmtId="0" fontId="12" fillId="0" borderId="0" xfId="0" applyFont="1" applyBorder="1" applyAlignment="1">
      <alignment vertical="justify" wrapText="1"/>
    </xf>
    <xf numFmtId="0" fontId="1" fillId="11" borderId="0" xfId="1" applyFill="1" applyBorder="1"/>
    <xf numFmtId="0" fontId="2" fillId="9" borderId="4" xfId="0" applyFont="1" applyFill="1" applyBorder="1" applyAlignment="1" applyProtection="1">
      <alignment horizontal="center" vertical="center" textRotation="90" wrapText="1"/>
      <protection locked="0"/>
    </xf>
    <xf numFmtId="0" fontId="21" fillId="12" borderId="0" xfId="0" applyFont="1" applyFill="1"/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 wrapText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7" fillId="11" borderId="8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1" fillId="13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 wrapText="1"/>
      <protection locked="0"/>
    </xf>
    <xf numFmtId="9" fontId="21" fillId="14" borderId="1" xfId="0" applyNumberFormat="1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9" borderId="6" xfId="0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Alignment="1">
      <alignment vertical="center" wrapText="1"/>
    </xf>
    <xf numFmtId="0" fontId="0" fillId="15" borderId="19" xfId="0" applyFill="1" applyBorder="1" applyAlignment="1">
      <alignment horizontal="center" vertical="center"/>
    </xf>
    <xf numFmtId="9" fontId="19" fillId="17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9" fontId="21" fillId="0" borderId="19" xfId="0" applyNumberFormat="1" applyFont="1" applyFill="1" applyBorder="1" applyAlignment="1" applyProtection="1">
      <alignment horizontal="center" vertical="center"/>
      <protection locked="0"/>
    </xf>
    <xf numFmtId="9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15" borderId="1" xfId="0" applyFont="1" applyFill="1" applyBorder="1" applyAlignment="1" applyProtection="1">
      <alignment horizontal="center" vertical="center"/>
      <protection locked="0"/>
    </xf>
    <xf numFmtId="9" fontId="21" fillId="15" borderId="1" xfId="0" applyNumberFormat="1" applyFont="1" applyFill="1" applyBorder="1" applyAlignment="1" applyProtection="1">
      <alignment horizontal="center" vertical="center"/>
      <protection locked="0"/>
    </xf>
    <xf numFmtId="0" fontId="8" fillId="18" borderId="1" xfId="0" applyFont="1" applyFill="1" applyBorder="1" applyAlignment="1">
      <alignment horizontal="center"/>
    </xf>
    <xf numFmtId="9" fontId="8" fillId="18" borderId="1" xfId="0" applyNumberFormat="1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9" fontId="8" fillId="13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9" fontId="8" fillId="6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9" fontId="8" fillId="9" borderId="1" xfId="0" applyNumberFormat="1" applyFont="1" applyFill="1" applyBorder="1" applyAlignment="1">
      <alignment horizontal="center"/>
    </xf>
    <xf numFmtId="0" fontId="21" fillId="7" borderId="7" xfId="0" applyFont="1" applyFill="1" applyBorder="1" applyAlignment="1" applyProtection="1">
      <alignment vertical="center"/>
      <protection locked="0"/>
    </xf>
    <xf numFmtId="0" fontId="21" fillId="7" borderId="6" xfId="0" applyFont="1" applyFill="1" applyBorder="1" applyAlignment="1" applyProtection="1">
      <alignment vertical="center"/>
      <protection locked="0"/>
    </xf>
    <xf numFmtId="0" fontId="35" fillId="0" borderId="1" xfId="0" applyFont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9" fontId="35" fillId="16" borderId="1" xfId="0" applyNumberFormat="1" applyFont="1" applyFill="1" applyBorder="1" applyAlignment="1" applyProtection="1">
      <alignment horizontal="center" vertical="center"/>
      <protection locked="0"/>
    </xf>
    <xf numFmtId="9" fontId="35" fillId="16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9" fontId="35" fillId="9" borderId="1" xfId="0" applyNumberFormat="1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center" vertical="center"/>
    </xf>
    <xf numFmtId="9" fontId="35" fillId="19" borderId="1" xfId="0" applyNumberFormat="1" applyFont="1" applyFill="1" applyBorder="1" applyAlignment="1" applyProtection="1">
      <alignment horizontal="center" vertical="center"/>
      <protection locked="0"/>
    </xf>
    <xf numFmtId="0" fontId="35" fillId="20" borderId="1" xfId="0" applyFont="1" applyFill="1" applyBorder="1" applyAlignment="1">
      <alignment horizontal="center" vertical="center"/>
    </xf>
    <xf numFmtId="9" fontId="35" fillId="2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21" fillId="21" borderId="22" xfId="0" applyFont="1" applyFill="1" applyBorder="1" applyAlignment="1" applyProtection="1">
      <alignment vertical="center"/>
      <protection locked="0"/>
    </xf>
    <xf numFmtId="0" fontId="21" fillId="21" borderId="23" xfId="0" applyFont="1" applyFill="1" applyBorder="1" applyAlignment="1" applyProtection="1">
      <alignment vertical="center"/>
      <protection locked="0"/>
    </xf>
    <xf numFmtId="0" fontId="21" fillId="21" borderId="24" xfId="0" applyFont="1" applyFill="1" applyBorder="1" applyAlignment="1" applyProtection="1">
      <alignment vertical="center"/>
      <protection locked="0"/>
    </xf>
    <xf numFmtId="0" fontId="21" fillId="21" borderId="3" xfId="0" applyFont="1" applyFill="1" applyBorder="1" applyAlignment="1" applyProtection="1">
      <alignment vertical="center"/>
      <protection locked="0"/>
    </xf>
    <xf numFmtId="0" fontId="21" fillId="21" borderId="21" xfId="0" applyFont="1" applyFill="1" applyBorder="1" applyAlignment="1" applyProtection="1">
      <alignment vertical="center"/>
      <protection locked="0"/>
    </xf>
    <xf numFmtId="0" fontId="21" fillId="21" borderId="5" xfId="0" applyFont="1" applyFill="1" applyBorder="1" applyAlignment="1" applyProtection="1">
      <alignment vertical="center"/>
      <protection locked="0"/>
    </xf>
    <xf numFmtId="0" fontId="21" fillId="21" borderId="0" xfId="0" applyFont="1" applyFill="1" applyBorder="1" applyAlignment="1" applyProtection="1">
      <alignment vertical="center"/>
      <protection locked="0"/>
    </xf>
    <xf numFmtId="0" fontId="21" fillId="21" borderId="25" xfId="0" applyFont="1" applyFill="1" applyBorder="1" applyAlignment="1" applyProtection="1">
      <alignment vertical="center"/>
      <protection locked="0"/>
    </xf>
    <xf numFmtId="0" fontId="21" fillId="7" borderId="2" xfId="0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23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8" fillId="9" borderId="1" xfId="1" applyFont="1" applyFill="1" applyBorder="1" applyAlignment="1" applyProtection="1">
      <alignment horizontal="center" vertical="center"/>
      <protection locked="0"/>
    </xf>
    <xf numFmtId="0" fontId="20" fillId="11" borderId="1" xfId="1" applyFont="1" applyFill="1" applyBorder="1" applyAlignment="1" applyProtection="1">
      <alignment horizontal="center" vertical="center"/>
      <protection locked="0"/>
    </xf>
    <xf numFmtId="0" fontId="18" fillId="9" borderId="1" xfId="1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/>
    </xf>
    <xf numFmtId="0" fontId="3" fillId="0" borderId="1" xfId="0" applyFont="1" applyBorder="1" applyAlignment="1" applyProtection="1">
      <protection locked="0"/>
    </xf>
    <xf numFmtId="0" fontId="0" fillId="14" borderId="1" xfId="0" applyFill="1" applyBorder="1" applyAlignment="1">
      <alignment wrapText="1"/>
    </xf>
    <xf numFmtId="0" fontId="9" fillId="22" borderId="1" xfId="0" applyFont="1" applyFill="1" applyBorder="1" applyAlignment="1" applyProtection="1">
      <alignment horizontal="center" vertical="center" wrapText="1"/>
      <protection locked="0"/>
    </xf>
    <xf numFmtId="0" fontId="43" fillId="9" borderId="1" xfId="0" applyFont="1" applyFill="1" applyBorder="1" applyAlignment="1" applyProtection="1">
      <alignment horizontal="center" vertical="center" textRotation="90" wrapText="1"/>
      <protection locked="0"/>
    </xf>
    <xf numFmtId="0" fontId="43" fillId="9" borderId="1" xfId="0" applyFont="1" applyFill="1" applyBorder="1" applyAlignment="1" applyProtection="1">
      <alignment horizontal="center" vertical="center" textRotation="90"/>
      <protection locked="0"/>
    </xf>
    <xf numFmtId="0" fontId="19" fillId="5" borderId="1" xfId="0" applyFont="1" applyFill="1" applyBorder="1" applyAlignment="1" applyProtection="1">
      <alignment horizontal="center" vertical="center" textRotation="90"/>
      <protection locked="0"/>
    </xf>
    <xf numFmtId="0" fontId="19" fillId="5" borderId="1" xfId="0" applyFont="1" applyFill="1" applyBorder="1" applyAlignment="1" applyProtection="1">
      <alignment horizontal="center" vertical="center" textRotation="90" wrapText="1"/>
      <protection locked="0"/>
    </xf>
    <xf numFmtId="0" fontId="19" fillId="6" borderId="1" xfId="0" applyFont="1" applyFill="1" applyBorder="1" applyAlignment="1" applyProtection="1">
      <alignment horizontal="center" vertical="center" textRotation="90"/>
      <protection locked="0"/>
    </xf>
    <xf numFmtId="0" fontId="19" fillId="6" borderId="1" xfId="0" applyFont="1" applyFill="1" applyBorder="1" applyAlignment="1" applyProtection="1">
      <alignment horizontal="center" vertical="center" textRotation="90" wrapText="1"/>
      <protection locked="0"/>
    </xf>
    <xf numFmtId="0" fontId="19" fillId="23" borderId="1" xfId="0" applyFont="1" applyFill="1" applyBorder="1" applyAlignment="1" applyProtection="1">
      <alignment horizontal="center" vertical="center" textRotation="90"/>
      <protection locked="0"/>
    </xf>
    <xf numFmtId="0" fontId="19" fillId="23" borderId="1" xfId="0" applyFont="1" applyFill="1" applyBorder="1" applyAlignment="1" applyProtection="1">
      <alignment horizontal="center" vertical="center" textRotation="90" wrapText="1"/>
      <protection locked="0"/>
    </xf>
    <xf numFmtId="0" fontId="44" fillId="12" borderId="1" xfId="0" applyFont="1" applyFill="1" applyBorder="1"/>
    <xf numFmtId="0" fontId="44" fillId="0" borderId="1" xfId="0" applyFont="1" applyBorder="1"/>
    <xf numFmtId="0" fontId="46" fillId="3" borderId="1" xfId="0" applyFont="1" applyFill="1" applyBorder="1" applyAlignment="1" applyProtection="1">
      <alignment horizontal="center" vertical="center" wrapText="1"/>
      <protection locked="0"/>
    </xf>
    <xf numFmtId="0" fontId="46" fillId="14" borderId="1" xfId="0" applyFont="1" applyFill="1" applyBorder="1" applyAlignment="1" applyProtection="1">
      <alignment horizontal="center" vertical="center" wrapText="1"/>
      <protection locked="0"/>
    </xf>
    <xf numFmtId="0" fontId="46" fillId="14" borderId="1" xfId="0" applyFont="1" applyFill="1" applyBorder="1" applyAlignment="1" applyProtection="1">
      <alignment horizontal="center" textRotation="90"/>
      <protection locked="0"/>
    </xf>
    <xf numFmtId="0" fontId="47" fillId="14" borderId="1" xfId="0" applyFont="1" applyFill="1" applyBorder="1" applyAlignment="1" applyProtection="1">
      <alignment horizontal="center" vertical="center" wrapText="1"/>
      <protection locked="0"/>
    </xf>
    <xf numFmtId="0" fontId="48" fillId="2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32" fillId="5" borderId="1" xfId="0" applyFont="1" applyFill="1" applyBorder="1" applyAlignment="1" applyProtection="1">
      <alignment vertical="center" wrapText="1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49" fillId="2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32" fillId="5" borderId="1" xfId="0" applyFont="1" applyFill="1" applyBorder="1" applyAlignment="1">
      <alignment vertical="center"/>
    </xf>
    <xf numFmtId="0" fontId="32" fillId="5" borderId="1" xfId="0" applyFont="1" applyFill="1" applyBorder="1" applyAlignment="1" applyProtection="1">
      <alignment vertical="center"/>
      <protection locked="0"/>
    </xf>
    <xf numFmtId="0" fontId="7" fillId="25" borderId="1" xfId="0" applyFont="1" applyFill="1" applyBorder="1" applyAlignment="1" applyProtection="1">
      <alignment horizontal="center" vertical="center" wrapText="1"/>
      <protection locked="0"/>
    </xf>
    <xf numFmtId="0" fontId="32" fillId="6" borderId="1" xfId="0" applyFont="1" applyFill="1" applyBorder="1" applyAlignment="1" applyProtection="1">
      <alignment vertical="center"/>
      <protection locked="0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>
      <alignment horizontal="center" vertical="center"/>
    </xf>
    <xf numFmtId="0" fontId="32" fillId="23" borderId="1" xfId="0" applyFont="1" applyFill="1" applyBorder="1" applyAlignment="1">
      <alignment vertical="center"/>
    </xf>
    <xf numFmtId="0" fontId="32" fillId="23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1" fillId="15" borderId="26" xfId="0" applyFont="1" applyFill="1" applyBorder="1" applyAlignment="1">
      <alignment horizontal="center" vertical="center"/>
    </xf>
    <xf numFmtId="0" fontId="0" fillId="0" borderId="6" xfId="0" applyBorder="1"/>
    <xf numFmtId="0" fontId="1" fillId="5" borderId="26" xfId="0" applyFont="1" applyFill="1" applyBorder="1" applyAlignment="1">
      <alignment horizontal="center" vertical="center"/>
    </xf>
    <xf numFmtId="164" fontId="0" fillId="0" borderId="1" xfId="0" applyNumberFormat="1" applyBorder="1"/>
    <xf numFmtId="0" fontId="1" fillId="6" borderId="26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1" fillId="21" borderId="3" xfId="0" applyFont="1" applyFill="1" applyBorder="1" applyAlignment="1">
      <alignment horizontal="center" vertical="center"/>
    </xf>
    <xf numFmtId="0" fontId="21" fillId="21" borderId="5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5" fillId="27" borderId="1" xfId="0" applyFont="1" applyFill="1" applyBorder="1" applyAlignment="1">
      <alignment horizontal="center" vertical="center"/>
    </xf>
    <xf numFmtId="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9" fontId="32" fillId="17" borderId="1" xfId="0" applyNumberFormat="1" applyFont="1" applyFill="1" applyBorder="1" applyAlignment="1">
      <alignment horizontal="center" vertical="center"/>
    </xf>
    <xf numFmtId="9" fontId="32" fillId="17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1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/>
    </xf>
    <xf numFmtId="0" fontId="32" fillId="9" borderId="1" xfId="0" applyFont="1" applyFill="1" applyBorder="1"/>
    <xf numFmtId="9" fontId="32" fillId="9" borderId="1" xfId="0" applyNumberFormat="1" applyFont="1" applyFill="1" applyBorder="1" applyAlignment="1" applyProtection="1">
      <alignment horizontal="center" vertical="center"/>
      <protection locked="0"/>
    </xf>
    <xf numFmtId="9" fontId="32" fillId="9" borderId="1" xfId="0" applyNumberFormat="1" applyFont="1" applyFill="1" applyBorder="1" applyAlignment="1">
      <alignment horizontal="center" vertical="center"/>
    </xf>
    <xf numFmtId="9" fontId="32" fillId="9" borderId="1" xfId="0" applyNumberFormat="1" applyFont="1" applyFill="1" applyBorder="1" applyAlignment="1">
      <alignment horizontal="center"/>
    </xf>
    <xf numFmtId="0" fontId="32" fillId="17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9" fontId="32" fillId="16" borderId="1" xfId="0" applyNumberFormat="1" applyFont="1" applyFill="1" applyBorder="1" applyAlignment="1" applyProtection="1">
      <alignment horizontal="center" vertical="center"/>
      <protection locked="0"/>
    </xf>
    <xf numFmtId="9" fontId="32" fillId="11" borderId="1" xfId="0" applyNumberFormat="1" applyFont="1" applyFill="1" applyBorder="1" applyAlignment="1">
      <alignment horizontal="center"/>
    </xf>
    <xf numFmtId="9" fontId="19" fillId="9" borderId="1" xfId="0" applyNumberFormat="1" applyFont="1" applyFill="1" applyBorder="1" applyAlignment="1" applyProtection="1">
      <alignment horizontal="center" vertical="center"/>
      <protection locked="0"/>
    </xf>
    <xf numFmtId="9" fontId="19" fillId="16" borderId="1" xfId="0" applyNumberFormat="1" applyFont="1" applyFill="1" applyBorder="1" applyAlignment="1" applyProtection="1">
      <alignment horizontal="center" vertical="center"/>
      <protection locked="0"/>
    </xf>
    <xf numFmtId="9" fontId="32" fillId="16" borderId="1" xfId="0" applyNumberFormat="1" applyFont="1" applyFill="1" applyBorder="1" applyAlignment="1">
      <alignment horizontal="center" vertical="center"/>
    </xf>
    <xf numFmtId="9" fontId="32" fillId="16" borderId="1" xfId="0" applyNumberFormat="1" applyFont="1" applyFill="1" applyBorder="1" applyAlignment="1">
      <alignment horizontal="center"/>
    </xf>
    <xf numFmtId="9" fontId="32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6" xfId="0" applyBorder="1"/>
    <xf numFmtId="0" fontId="0" fillId="0" borderId="19" xfId="0" applyBorder="1"/>
    <xf numFmtId="0" fontId="14" fillId="0" borderId="0" xfId="0" applyFont="1" applyBorder="1" applyAlignment="1">
      <alignment vertical="center" wrapText="1"/>
    </xf>
    <xf numFmtId="0" fontId="16" fillId="0" borderId="1" xfId="1" applyFont="1" applyBorder="1" applyAlignment="1" applyProtection="1">
      <alignment horizontal="left" vertical="center"/>
      <protection locked="0"/>
    </xf>
    <xf numFmtId="0" fontId="1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50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22" fillId="14" borderId="1" xfId="1" applyFont="1" applyFill="1" applyBorder="1" applyAlignment="1"/>
    <xf numFmtId="0" fontId="28" fillId="9" borderId="1" xfId="0" applyFont="1" applyFill="1" applyBorder="1" applyAlignment="1" applyProtection="1">
      <alignment horizontal="center" vertical="center" wrapText="1"/>
      <protection locked="0"/>
    </xf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horizontal="center" wrapText="1"/>
      <protection locked="0"/>
    </xf>
    <xf numFmtId="0" fontId="1" fillId="6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 textRotation="90" wrapText="1"/>
    </xf>
    <xf numFmtId="0" fontId="21" fillId="0" borderId="22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21" fillId="21" borderId="1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9" fontId="32" fillId="28" borderId="1" xfId="0" applyNumberFormat="1" applyFont="1" applyFill="1" applyBorder="1" applyAlignment="1">
      <alignment horizontal="center" vertical="center"/>
    </xf>
    <xf numFmtId="0" fontId="32" fillId="28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21" borderId="22" xfId="1" applyFont="1" applyFill="1" applyBorder="1" applyAlignment="1" applyProtection="1">
      <alignment horizontal="center" vertical="center"/>
      <protection locked="0"/>
    </xf>
    <xf numFmtId="0" fontId="0" fillId="21" borderId="23" xfId="0" applyFill="1" applyBorder="1" applyAlignment="1"/>
    <xf numFmtId="0" fontId="0" fillId="21" borderId="24" xfId="0" applyFill="1" applyBorder="1" applyAlignment="1"/>
    <xf numFmtId="0" fontId="0" fillId="21" borderId="20" xfId="0" applyFill="1" applyBorder="1" applyAlignment="1"/>
    <xf numFmtId="0" fontId="0" fillId="21" borderId="0" xfId="0" applyFill="1" applyAlignment="1"/>
    <xf numFmtId="0" fontId="0" fillId="21" borderId="25" xfId="0" applyFill="1" applyBorder="1" applyAlignment="1"/>
    <xf numFmtId="0" fontId="0" fillId="21" borderId="3" xfId="0" applyFill="1" applyBorder="1" applyAlignment="1"/>
    <xf numFmtId="0" fontId="0" fillId="21" borderId="21" xfId="0" applyFill="1" applyBorder="1" applyAlignment="1"/>
    <xf numFmtId="0" fontId="0" fillId="21" borderId="5" xfId="0" applyFill="1" applyBorder="1" applyAlignment="1"/>
    <xf numFmtId="0" fontId="0" fillId="21" borderId="22" xfId="0" applyFill="1" applyBorder="1" applyAlignment="1">
      <alignment horizontal="center" vertical="center"/>
    </xf>
    <xf numFmtId="0" fontId="20" fillId="21" borderId="23" xfId="1" applyFont="1" applyFill="1" applyBorder="1" applyAlignment="1" applyProtection="1">
      <alignment horizontal="center" vertical="center"/>
      <protection locked="0"/>
    </xf>
    <xf numFmtId="0" fontId="20" fillId="21" borderId="24" xfId="1" applyFont="1" applyFill="1" applyBorder="1" applyAlignment="1" applyProtection="1">
      <alignment horizontal="center" vertical="center"/>
      <protection locked="0"/>
    </xf>
    <xf numFmtId="0" fontId="20" fillId="21" borderId="3" xfId="1" applyFont="1" applyFill="1" applyBorder="1" applyAlignment="1" applyProtection="1">
      <alignment horizontal="center" vertical="center"/>
      <protection locked="0"/>
    </xf>
    <xf numFmtId="0" fontId="20" fillId="21" borderId="21" xfId="1" applyFont="1" applyFill="1" applyBorder="1" applyAlignment="1" applyProtection="1">
      <alignment horizontal="center" vertical="center"/>
      <protection locked="0"/>
    </xf>
    <xf numFmtId="0" fontId="20" fillId="21" borderId="5" xfId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1" applyFont="1" applyBorder="1" applyAlignment="1" applyProtection="1">
      <alignment horizontal="center" vertical="center"/>
      <protection locked="0"/>
    </xf>
    <xf numFmtId="0" fontId="51" fillId="0" borderId="1" xfId="1" applyFont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vertical="center"/>
    </xf>
    <xf numFmtId="0" fontId="18" fillId="5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18" fillId="10" borderId="1" xfId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/>
    <xf numFmtId="0" fontId="12" fillId="9" borderId="1" xfId="1" applyFont="1" applyFill="1" applyBorder="1" applyAlignment="1" applyProtection="1">
      <alignment horizontal="center" vertical="center"/>
      <protection locked="0"/>
    </xf>
    <xf numFmtId="0" fontId="5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Protection="1">
      <protection locked="0"/>
    </xf>
    <xf numFmtId="0" fontId="11" fillId="23" borderId="1" xfId="0" applyFont="1" applyFill="1" applyBorder="1" applyAlignment="1" applyProtection="1">
      <alignment horizontal="center" vertical="center"/>
      <protection locked="0"/>
    </xf>
    <xf numFmtId="0" fontId="1" fillId="23" borderId="1" xfId="0" applyFont="1" applyFill="1" applyBorder="1" applyProtection="1">
      <protection locked="0"/>
    </xf>
    <xf numFmtId="0" fontId="4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/>
    <xf numFmtId="0" fontId="14" fillId="26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5" fillId="2" borderId="7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15" borderId="0" xfId="0" applyFont="1" applyFill="1" applyBorder="1" applyAlignment="1" applyProtection="1">
      <alignment horizontal="center"/>
      <protection locked="0"/>
    </xf>
    <xf numFmtId="0" fontId="14" fillId="15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14" fillId="6" borderId="1" xfId="0" applyFont="1" applyFill="1" applyBorder="1" applyAlignment="1">
      <alignment horizontal="center"/>
    </xf>
    <xf numFmtId="0" fontId="0" fillId="0" borderId="2" xfId="0" applyBorder="1" applyAlignment="1"/>
    <xf numFmtId="0" fontId="14" fillId="23" borderId="19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22" xfId="0" applyBorder="1" applyAlignment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21" borderId="23" xfId="0" applyFont="1" applyFill="1" applyBorder="1" applyAlignment="1" applyProtection="1">
      <alignment horizontal="center" vertical="center"/>
      <protection locked="0"/>
    </xf>
    <xf numFmtId="0" fontId="1" fillId="21" borderId="24" xfId="0" applyFont="1" applyFill="1" applyBorder="1" applyAlignment="1" applyProtection="1">
      <alignment horizontal="center" vertical="center"/>
      <protection locked="0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1" fillId="21" borderId="25" xfId="0" applyFont="1" applyFill="1" applyBorder="1" applyAlignment="1" applyProtection="1">
      <alignment horizontal="center" vertical="center"/>
      <protection locked="0"/>
    </xf>
    <xf numFmtId="0" fontId="1" fillId="21" borderId="27" xfId="0" applyFont="1" applyFill="1" applyBorder="1" applyAlignment="1" applyProtection="1">
      <alignment horizontal="center" vertical="center"/>
      <protection locked="0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/>
    </xf>
    <xf numFmtId="0" fontId="21" fillId="21" borderId="6" xfId="0" applyFont="1" applyFill="1" applyBorder="1" applyAlignment="1">
      <alignment horizontal="center" vertical="center"/>
    </xf>
    <xf numFmtId="0" fontId="21" fillId="21" borderId="22" xfId="0" applyFont="1" applyFill="1" applyBorder="1" applyAlignment="1">
      <alignment horizontal="center" vertical="center"/>
    </xf>
    <xf numFmtId="0" fontId="21" fillId="21" borderId="24" xfId="0" applyFont="1" applyFill="1" applyBorder="1" applyAlignment="1">
      <alignment horizontal="center" vertical="center"/>
    </xf>
    <xf numFmtId="0" fontId="21" fillId="21" borderId="20" xfId="0" applyFont="1" applyFill="1" applyBorder="1" applyAlignment="1">
      <alignment horizontal="center" vertical="center"/>
    </xf>
    <xf numFmtId="0" fontId="21" fillId="21" borderId="25" xfId="0" applyFont="1" applyFill="1" applyBorder="1" applyAlignment="1">
      <alignment horizontal="center" vertical="center"/>
    </xf>
    <xf numFmtId="0" fontId="21" fillId="21" borderId="3" xfId="0" applyFont="1" applyFill="1" applyBorder="1" applyAlignment="1">
      <alignment horizontal="center" vertical="center"/>
    </xf>
    <xf numFmtId="0" fontId="21" fillId="21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15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21" borderId="2" xfId="0" applyFont="1" applyFill="1" applyBorder="1" applyAlignment="1" applyProtection="1">
      <alignment horizontal="center" vertical="center" wrapText="1"/>
      <protection locked="0"/>
    </xf>
    <xf numFmtId="0" fontId="0" fillId="21" borderId="7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0" fillId="0" borderId="21" xfId="0" applyBorder="1" applyAlignment="1"/>
    <xf numFmtId="0" fontId="0" fillId="0" borderId="5" xfId="0" applyBorder="1" applyAlignment="1"/>
    <xf numFmtId="0" fontId="3" fillId="21" borderId="1" xfId="0" applyFont="1" applyFill="1" applyBorder="1" applyAlignment="1" applyProtection="1">
      <protection locked="0"/>
    </xf>
    <xf numFmtId="0" fontId="0" fillId="21" borderId="1" xfId="0" applyFill="1" applyBorder="1" applyAlignment="1"/>
    <xf numFmtId="0" fontId="21" fillId="5" borderId="1" xfId="0" applyFont="1" applyFill="1" applyBorder="1" applyProtection="1">
      <protection locked="0"/>
    </xf>
    <xf numFmtId="0" fontId="14" fillId="9" borderId="2" xfId="0" applyFont="1" applyFill="1" applyBorder="1" applyAlignment="1" applyProtection="1">
      <alignment horizontal="center"/>
      <protection locked="0"/>
    </xf>
    <xf numFmtId="0" fontId="14" fillId="9" borderId="6" xfId="0" applyFont="1" applyFill="1" applyBorder="1" applyAlignment="1" applyProtection="1">
      <alignment horizontal="center"/>
      <protection locked="0"/>
    </xf>
    <xf numFmtId="0" fontId="21" fillId="6" borderId="1" xfId="0" applyFont="1" applyFill="1" applyBorder="1" applyProtection="1">
      <protection locked="0"/>
    </xf>
    <xf numFmtId="0" fontId="21" fillId="0" borderId="2" xfId="0" applyFont="1" applyBorder="1" applyAlignment="1" applyProtection="1">
      <protection locked="0"/>
    </xf>
    <xf numFmtId="0" fontId="21" fillId="0" borderId="6" xfId="0" applyFont="1" applyBorder="1"/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1" fillId="13" borderId="7" xfId="0" applyFont="1" applyFill="1" applyBorder="1"/>
    <xf numFmtId="0" fontId="21" fillId="13" borderId="6" xfId="0" applyFont="1" applyFill="1" applyBorder="1"/>
    <xf numFmtId="0" fontId="26" fillId="0" borderId="1" xfId="0" applyFont="1" applyBorder="1" applyAlignment="1">
      <alignment horizontal="center" vertical="center" textRotation="90" wrapText="1"/>
    </xf>
    <xf numFmtId="0" fontId="25" fillId="6" borderId="2" xfId="0" applyFont="1" applyFill="1" applyBorder="1" applyAlignment="1" applyProtection="1">
      <alignment horizontal="center" vertical="center"/>
      <protection locked="0"/>
    </xf>
    <xf numFmtId="0" fontId="25" fillId="6" borderId="7" xfId="0" applyFont="1" applyFill="1" applyBorder="1" applyAlignment="1" applyProtection="1">
      <alignment horizontal="center" vertical="center"/>
      <protection locked="0"/>
    </xf>
    <xf numFmtId="0" fontId="25" fillId="6" borderId="6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 textRotation="90" wrapText="1"/>
      <protection locked="0"/>
    </xf>
    <xf numFmtId="0" fontId="26" fillId="0" borderId="6" xfId="0" applyFont="1" applyFill="1" applyBorder="1" applyAlignment="1" applyProtection="1">
      <alignment horizontal="center" vertical="center" textRotation="90" wrapText="1"/>
      <protection locked="0"/>
    </xf>
    <xf numFmtId="0" fontId="31" fillId="0" borderId="3" xfId="1" applyFont="1" applyBorder="1" applyAlignment="1">
      <alignment horizontal="left" vertical="center" wrapText="1"/>
    </xf>
    <xf numFmtId="0" fontId="31" fillId="0" borderId="21" xfId="1" applyFont="1" applyBorder="1" applyAlignment="1">
      <alignment horizontal="left" vertical="center" wrapText="1"/>
    </xf>
    <xf numFmtId="0" fontId="31" fillId="0" borderId="5" xfId="1" applyFont="1" applyBorder="1" applyAlignment="1">
      <alignment horizontal="left" vertical="center" wrapText="1"/>
    </xf>
    <xf numFmtId="0" fontId="8" fillId="13" borderId="2" xfId="0" applyFont="1" applyFill="1" applyBorder="1" applyAlignment="1" applyProtection="1">
      <alignment horizontal="right" vertical="center" indent="6"/>
      <protection locked="0"/>
    </xf>
    <xf numFmtId="0" fontId="8" fillId="13" borderId="7" xfId="0" applyFont="1" applyFill="1" applyBorder="1" applyAlignment="1" applyProtection="1">
      <alignment horizontal="right" vertical="center" indent="6"/>
      <protection locked="0"/>
    </xf>
    <xf numFmtId="0" fontId="8" fillId="13" borderId="6" xfId="0" applyFont="1" applyFill="1" applyBorder="1" applyAlignment="1" applyProtection="1">
      <alignment horizontal="right" vertical="center" indent="6"/>
      <protection locked="0"/>
    </xf>
    <xf numFmtId="0" fontId="8" fillId="6" borderId="2" xfId="0" applyFont="1" applyFill="1" applyBorder="1" applyAlignment="1" applyProtection="1">
      <alignment horizontal="right" vertical="center" indent="6"/>
      <protection locked="0"/>
    </xf>
    <xf numFmtId="0" fontId="8" fillId="6" borderId="7" xfId="0" applyFont="1" applyFill="1" applyBorder="1" applyAlignment="1" applyProtection="1">
      <alignment horizontal="right" vertical="center" indent="6"/>
      <protection locked="0"/>
    </xf>
    <xf numFmtId="0" fontId="8" fillId="6" borderId="6" xfId="0" applyFont="1" applyFill="1" applyBorder="1" applyAlignment="1" applyProtection="1">
      <alignment horizontal="right" vertical="center" indent="6"/>
      <protection locked="0"/>
    </xf>
    <xf numFmtId="0" fontId="8" fillId="9" borderId="2" xfId="0" applyFont="1" applyFill="1" applyBorder="1" applyAlignment="1" applyProtection="1">
      <alignment horizontal="right" vertical="center" indent="6"/>
      <protection locked="0"/>
    </xf>
    <xf numFmtId="0" fontId="8" fillId="9" borderId="7" xfId="0" applyFont="1" applyFill="1" applyBorder="1" applyAlignment="1" applyProtection="1">
      <alignment horizontal="right" vertical="center" indent="6"/>
      <protection locked="0"/>
    </xf>
    <xf numFmtId="0" fontId="8" fillId="9" borderId="6" xfId="0" applyFont="1" applyFill="1" applyBorder="1" applyAlignment="1" applyProtection="1">
      <alignment horizontal="right" vertical="center" indent="6"/>
      <protection locked="0"/>
    </xf>
    <xf numFmtId="0" fontId="8" fillId="15" borderId="2" xfId="0" applyFont="1" applyFill="1" applyBorder="1" applyAlignment="1" applyProtection="1">
      <alignment horizontal="center" vertical="center"/>
      <protection locked="0"/>
    </xf>
    <xf numFmtId="0" fontId="8" fillId="15" borderId="7" xfId="0" applyFont="1" applyFill="1" applyBorder="1" applyAlignment="1" applyProtection="1">
      <alignment horizontal="center" vertical="center"/>
      <protection locked="0"/>
    </xf>
    <xf numFmtId="0" fontId="8" fillId="15" borderId="6" xfId="0" applyFont="1" applyFill="1" applyBorder="1" applyAlignment="1" applyProtection="1">
      <alignment horizontal="center" vertical="center"/>
      <protection locked="0"/>
    </xf>
    <xf numFmtId="0" fontId="8" fillId="18" borderId="2" xfId="0" applyFont="1" applyFill="1" applyBorder="1" applyAlignment="1" applyProtection="1">
      <alignment horizontal="right" vertical="center" indent="6"/>
      <protection locked="0"/>
    </xf>
    <xf numFmtId="0" fontId="8" fillId="18" borderId="7" xfId="0" applyFont="1" applyFill="1" applyBorder="1" applyAlignment="1" applyProtection="1">
      <alignment horizontal="right" vertical="center" indent="6"/>
      <protection locked="0"/>
    </xf>
    <xf numFmtId="0" fontId="8" fillId="18" borderId="6" xfId="0" applyFont="1" applyFill="1" applyBorder="1" applyAlignment="1" applyProtection="1">
      <alignment horizontal="right" vertical="center" indent="6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protection locked="0"/>
    </xf>
    <xf numFmtId="0" fontId="21" fillId="0" borderId="1" xfId="0" applyFont="1" applyBorder="1"/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/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0" fontId="30" fillId="0" borderId="1" xfId="1" applyFont="1" applyBorder="1" applyAlignment="1">
      <alignment horizontal="left"/>
    </xf>
  </cellXfs>
  <cellStyles count="2">
    <cellStyle name="Normal_ΠΙΝΑΚΕΣ ΓΙΑ ΤΕΕ-ΕΠΑΛ 2008" xfId="1"/>
    <cellStyle name="Κανονικό" xfId="0" builtinId="0"/>
  </cellStyles>
  <dxfs count="0"/>
  <tableStyles count="0" defaultTableStyle="TableStyleMedium9" defaultPivotStyle="PivotStyleLight16"/>
  <colors>
    <mruColors>
      <color rgb="FFC5BE97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των υποχρεωτικών εργαστηριακών ασκήσεων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συνολικά σε όλα τα μαθήματα του Επαγγελματικού Λυκείου</a:t>
            </a:r>
          </a:p>
        </c:rich>
      </c:tx>
      <c:layout>
        <c:manualLayout>
          <c:xMode val="edge"/>
          <c:yMode val="edge"/>
          <c:x val="0.19498735797183933"/>
          <c:y val="1.5904264666700682E-2"/>
        </c:manualLayout>
      </c:layout>
      <c:spPr>
        <a:noFill/>
        <a:ln w="25400">
          <a:noFill/>
        </a:ln>
      </c:spPr>
    </c:title>
    <c:view3D>
      <c:hPercent val="49"/>
      <c:depthPercent val="100"/>
      <c:rAngAx val="1"/>
    </c:view3D>
    <c:floor>
      <c:spPr>
        <a:pattFill prst="sphere">
          <a:fgClr>
            <a:srgbClr val="333333"/>
          </a:fgClr>
          <a:bgClr>
            <a:srgbClr val="969696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69696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69696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252488551451834E-2"/>
          <c:y val="0.19510461840218138"/>
          <c:w val="0.92664606788328041"/>
          <c:h val="0.71634337284513305"/>
        </c:manualLayout>
      </c:layout>
      <c:bar3DChart>
        <c:barDir val="col"/>
        <c:grouping val="clustered"/>
        <c:ser>
          <c:idx val="0"/>
          <c:order val="0"/>
          <c:tx>
            <c:strRef>
              <c:f>Γραφήματα!$B$3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Γραφήματα!$C$3:$E$3</c:f>
              <c:numCache>
                <c:formatCode>0%</c:formatCode>
                <c:ptCount val="3"/>
                <c:pt idx="0">
                  <c:v>0.73</c:v>
                </c:pt>
                <c:pt idx="1">
                  <c:v>0.04</c:v>
                </c:pt>
                <c:pt idx="2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Γραφήματα!$B$4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Γραφήματα!$C$4:$E$4</c:f>
              <c:numCache>
                <c:formatCode>0%</c:formatCode>
                <c:ptCount val="3"/>
                <c:pt idx="0">
                  <c:v>0.48</c:v>
                </c:pt>
                <c:pt idx="1">
                  <c:v>0.19</c:v>
                </c:pt>
                <c:pt idx="2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Γραφήματα!$B$5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Γραφήματα!$C$5:$E$5</c:f>
              <c:numCache>
                <c:formatCode>0%</c:formatCode>
                <c:ptCount val="3"/>
                <c:pt idx="0">
                  <c:v>0.43</c:v>
                </c:pt>
                <c:pt idx="1">
                  <c:v>0.64</c:v>
                </c:pt>
                <c:pt idx="2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Γραφήματα!$B$6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3366FF"/>
            </a:solidFill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Γραφήματα!$C$6:$E$6</c:f>
              <c:numCache>
                <c:formatCode>0%</c:formatCode>
                <c:ptCount val="3"/>
                <c:pt idx="0">
                  <c:v>0.55000000000000004</c:v>
                </c:pt>
                <c:pt idx="1">
                  <c:v>0.24</c:v>
                </c:pt>
                <c:pt idx="2">
                  <c:v>0.76</c:v>
                </c:pt>
              </c:numCache>
            </c:numRef>
          </c:val>
        </c:ser>
        <c:ser>
          <c:idx val="4"/>
          <c:order val="4"/>
          <c:tx>
            <c:strRef>
              <c:f>Γραφήματα!$B$7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chemeClr val="bg1"/>
            </a:solidFill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Γραφήματα!$C$7:$E$7</c:f>
              <c:numCache>
                <c:formatCode>0%</c:formatCode>
                <c:ptCount val="3"/>
                <c:pt idx="0">
                  <c:v>0.53</c:v>
                </c:pt>
                <c:pt idx="1">
                  <c:v>0.59</c:v>
                </c:pt>
                <c:pt idx="2">
                  <c:v>0.41</c:v>
                </c:pt>
              </c:numCache>
            </c:numRef>
          </c:val>
        </c:ser>
        <c:ser>
          <c:idx val="5"/>
          <c:order val="5"/>
          <c:tx>
            <c:strRef>
              <c:f>Γραφήματα!$B$8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5BE97"/>
            </a:solidFill>
          </c:spPr>
          <c:dLbls>
            <c:delete val="1"/>
          </c:dLbls>
          <c:cat>
            <c:strRef>
              <c:f>Γραφήματα!$C$2:$E$2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Γραφήματα!$C$8:$E$8</c:f>
              <c:numCache>
                <c:formatCode>0%</c:formatCode>
                <c:ptCount val="3"/>
                <c:pt idx="0">
                  <c:v>0.46</c:v>
                </c:pt>
                <c:pt idx="1">
                  <c:v>0.62</c:v>
                </c:pt>
                <c:pt idx="2">
                  <c:v>0.38</c:v>
                </c:pt>
              </c:numCache>
            </c:numRef>
          </c:val>
        </c:ser>
        <c:dLbls>
          <c:showVal val="1"/>
        </c:dLbls>
        <c:shape val="box"/>
        <c:axId val="83352576"/>
        <c:axId val="83358464"/>
        <c:axId val="0"/>
      </c:bar3DChart>
      <c:catAx>
        <c:axId val="833525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3358464"/>
        <c:crosses val="autoZero"/>
        <c:auto val="1"/>
        <c:lblAlgn val="ctr"/>
        <c:lblOffset val="100"/>
        <c:tickLblSkip val="1"/>
        <c:tickMarkSkip val="1"/>
      </c:catAx>
      <c:valAx>
        <c:axId val="8335846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3352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71291978470333"/>
          <c:y val="0.12527020515524115"/>
          <c:w val="0.67373034681344468"/>
          <c:h val="5.231679733337870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εργαστηριακών ασκήσεων (προτεινόμενες) στα ΕΠΑ.Λ. </a:t>
            </a:r>
          </a:p>
        </c:rich>
      </c:tx>
      <c:layout>
        <c:manualLayout>
          <c:xMode val="edge"/>
          <c:yMode val="edge"/>
          <c:x val="0.12655591754287648"/>
          <c:y val="4.84140855390787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439055615862935E-2"/>
          <c:y val="0.30434782608695671"/>
          <c:w val="0.94268348816423408"/>
          <c:h val="0.61556064073226491"/>
        </c:manualLayout>
      </c:layout>
      <c:barChart>
        <c:barDir val="col"/>
        <c:grouping val="clustered"/>
        <c:ser>
          <c:idx val="0"/>
          <c:order val="0"/>
          <c:tx>
            <c:strRef>
              <c:f>Γραφήματα1!$C$2</c:f>
              <c:strCache>
                <c:ptCount val="1"/>
                <c:pt idx="0">
                  <c:v>Φυσική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Γραφήματα1!$B$3:$B$9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Γραφήματα1!$C$3:$C$9</c:f>
              <c:numCache>
                <c:formatCode>0%</c:formatCode>
                <c:ptCount val="7"/>
                <c:pt idx="0">
                  <c:v>0.55000000000000004</c:v>
                </c:pt>
                <c:pt idx="1">
                  <c:v>0.76</c:v>
                </c:pt>
                <c:pt idx="2">
                  <c:v>0.53</c:v>
                </c:pt>
                <c:pt idx="3">
                  <c:v>0.51</c:v>
                </c:pt>
                <c:pt idx="4">
                  <c:v>0.64</c:v>
                </c:pt>
                <c:pt idx="5">
                  <c:v>0.64</c:v>
                </c:pt>
                <c:pt idx="6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Γραφήματα1!$D$2</c:f>
              <c:strCache>
                <c:ptCount val="1"/>
                <c:pt idx="0">
                  <c:v>Χημεία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6600"/>
              </a:solidFill>
              <a:prstDash val="solid"/>
            </a:ln>
          </c:spPr>
          <c:dLbls>
            <c:delete val="1"/>
          </c:dLbls>
          <c:cat>
            <c:strRef>
              <c:f>Γραφήματα1!$B$3:$B$9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Γραφήματα1!$D$3:$D$9</c:f>
              <c:numCache>
                <c:formatCode>0%</c:formatCode>
                <c:ptCount val="7"/>
                <c:pt idx="0">
                  <c:v>0.56999999999999995</c:v>
                </c:pt>
                <c:pt idx="1">
                  <c:v>0.67</c:v>
                </c:pt>
                <c:pt idx="2">
                  <c:v>0.39</c:v>
                </c:pt>
                <c:pt idx="3">
                  <c:v>0.27</c:v>
                </c:pt>
                <c:pt idx="4">
                  <c:v>0.43</c:v>
                </c:pt>
                <c:pt idx="5">
                  <c:v>0.45</c:v>
                </c:pt>
                <c:pt idx="6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Γραφήματα1!$E$2</c:f>
              <c:strCache>
                <c:ptCount val="1"/>
                <c:pt idx="0">
                  <c:v>Βιολογία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Γραφήματα1!$B$3:$B$9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Γραφήματα1!$E$3:$E$9</c:f>
              <c:numCache>
                <c:formatCode>0%</c:formatCode>
                <c:ptCount val="7"/>
                <c:pt idx="4">
                  <c:v>0</c:v>
                </c:pt>
                <c:pt idx="5">
                  <c:v>0.75</c:v>
                </c:pt>
                <c:pt idx="6">
                  <c:v>0.57999999999999996</c:v>
                </c:pt>
              </c:numCache>
            </c:numRef>
          </c:val>
        </c:ser>
        <c:dLbls>
          <c:showVal val="1"/>
        </c:dLbls>
        <c:axId val="83380480"/>
        <c:axId val="83468288"/>
      </c:barChart>
      <c:catAx>
        <c:axId val="8338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34682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46828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3380480"/>
        <c:crosses val="autoZero"/>
        <c:crossBetween val="between"/>
      </c:valAx>
      <c:spPr>
        <a:gradFill flip="none" rotWithShape="1">
          <a:gsLst>
            <a:gs pos="0">
              <a:srgbClr val="1F497D">
                <a:lumMod val="75000"/>
                <a:alpha val="37000"/>
              </a:srgbClr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39000">
              <a:srgbClr val="1F497D">
                <a:lumMod val="50000"/>
                <a:alpha val="76000"/>
              </a:srgbClr>
            </a:gs>
            <a:gs pos="100000">
              <a:srgbClr val="006699"/>
            </a:gs>
          </a:gsLst>
          <a:path path="rect">
            <a:fillToRect l="100000" t="100000"/>
          </a:path>
          <a:tileRect r="-100000" b="-100000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048797189880226"/>
          <c:y val="0.13501144164759737"/>
          <c:w val="0.40609780279261332"/>
          <c:h val="5.72082379862700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000"/>
              <a:t>Επίτευξη στόχου για τις προτεινόμενες ασκήσεις Χημείας στα Τ.Ε.Ε. &amp; ΕΠΑ.Λ., το σχολ. έτος 2006-07</a:t>
            </a:r>
          </a:p>
        </c:rich>
      </c:tx>
      <c:layout>
        <c:manualLayout>
          <c:xMode val="edge"/>
          <c:yMode val="edge"/>
          <c:x val="0.19427886812655873"/>
          <c:y val="3.1745971944894445E-2"/>
        </c:manualLayout>
      </c:layout>
      <c:spPr>
        <a:noFill/>
        <a:ln w="25400">
          <a:noFill/>
        </a:ln>
      </c:spPr>
    </c:title>
    <c:view3D>
      <c:hPercent val="150"/>
      <c:depthPercent val="100"/>
      <c:rAngAx val="1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pattFill prst="diag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sideWall>
    <c:backWall>
      <c:spPr>
        <a:pattFill prst="diag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66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245594300712417E-3"/>
                  <c:y val="1.3773982477542418E-2"/>
                </c:manualLayout>
              </c:layout>
              <c:showVal val="1"/>
            </c:dLbl>
            <c:dLbl>
              <c:idx val="1"/>
              <c:layout>
                <c:manualLayout>
                  <c:x val="6.0017497812773503E-4"/>
                  <c:y val="1.6317715659893886E-2"/>
                </c:manualLayout>
              </c:layout>
              <c:showVal val="1"/>
            </c:dLbl>
            <c:dLbl>
              <c:idx val="2"/>
              <c:layout>
                <c:manualLayout>
                  <c:x val="5.9741282339707573E-3"/>
                  <c:y val="3.338022332086178E-3"/>
                </c:manualLayout>
              </c:layout>
              <c:showVal val="1"/>
            </c:dLbl>
            <c:dLbl>
              <c:idx val="3"/>
              <c:layout>
                <c:manualLayout>
                  <c:x val="2.5801774778152755E-3"/>
                  <c:y val="8.1492852681776546E-3"/>
                </c:manualLayout>
              </c:layout>
              <c:showVal val="1"/>
            </c:dLbl>
            <c:dLbl>
              <c:idx val="4"/>
              <c:layout>
                <c:manualLayout>
                  <c:x val="1.1528808898887657E-2"/>
                  <c:y val="7.0302294496360739E-3"/>
                </c:manualLayout>
              </c:layout>
              <c:showVal val="1"/>
            </c:dLbl>
            <c:dLbl>
              <c:idx val="5"/>
              <c:layout>
                <c:manualLayout>
                  <c:x val="1.227821522309717E-2"/>
                  <c:y val="1.376347600730785E-3"/>
                </c:manualLayout>
              </c:layout>
              <c:showVal val="1"/>
            </c:dLbl>
            <c:dLbl>
              <c:idx val="6"/>
              <c:layout>
                <c:manualLayout>
                  <c:x val="1.0668166479190099E-2"/>
                  <c:y val="2.031601127694471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767714035745532"/>
                  <c:y val="-1.2344635571406059E-2"/>
                </c:manualLayout>
              </c:layout>
              <c:showVal val="1"/>
            </c:dLbl>
            <c:dLbl>
              <c:idx val="1"/>
              <c:layout>
                <c:manualLayout>
                  <c:x val="-0.43257380327459094"/>
                  <c:y val="-9.8009023890545978E-3"/>
                </c:manualLayout>
              </c:layout>
              <c:showVal val="1"/>
            </c:dLbl>
            <c:dLbl>
              <c:idx val="2"/>
              <c:layout>
                <c:manualLayout>
                  <c:x val="8.1789776277965199E-4"/>
                  <c:y val="-7.2574026838194547E-3"/>
                </c:manualLayout>
              </c:layout>
              <c:showVal val="1"/>
            </c:dLbl>
            <c:dLbl>
              <c:idx val="3"/>
              <c:layout>
                <c:manualLayout>
                  <c:x val="-0.58253968253968269"/>
                  <c:y val="-1.1860637509266077E-2"/>
                </c:manualLayout>
              </c:layout>
              <c:showVal val="1"/>
            </c:dLbl>
            <c:dLbl>
              <c:idx val="4"/>
              <c:layout>
                <c:manualLayout>
                  <c:x val="-0.11746031746031746"/>
                  <c:y val="-8.8954781319496041E-3"/>
                </c:manualLayout>
              </c:layout>
              <c:showVal val="1"/>
            </c:dLbl>
            <c:dLbl>
              <c:idx val="5"/>
              <c:layout>
                <c:manualLayout>
                  <c:x val="-0.15396825396825406"/>
                  <c:y val="-2.9651593773165324E-3"/>
                </c:manualLayout>
              </c:layout>
              <c:showVal val="1"/>
            </c:dLbl>
            <c:dLbl>
              <c:idx val="6"/>
              <c:layout>
                <c:manualLayout>
                  <c:x val="-0.22857142857142868"/>
                  <c:y val="-5.930318754633069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3264399450068744"/>
                  <c:y val="1.4783771005644317E-3"/>
                </c:manualLayout>
              </c:layout>
              <c:showVal val="1"/>
            </c:dLbl>
            <c:dLbl>
              <c:idx val="1"/>
              <c:layout>
                <c:manualLayout>
                  <c:x val="-7.941594800649919E-2"/>
                  <c:y val="-1.1501082750126953E-2"/>
                </c:manualLayout>
              </c:layout>
              <c:showVal val="1"/>
            </c:dLbl>
            <c:dLbl>
              <c:idx val="2"/>
              <c:layout>
                <c:manualLayout>
                  <c:x val="-0.51836032995875447"/>
                  <c:y val="-5.1199196838719874E-3"/>
                </c:manualLayout>
              </c:layout>
              <c:showVal val="1"/>
            </c:dLbl>
            <c:dLbl>
              <c:idx val="3"/>
              <c:layout>
                <c:manualLayout>
                  <c:x val="7.4164229471316123E-2"/>
                  <c:y val="-1.2344168617173421E-2"/>
                </c:manualLayout>
              </c:layout>
              <c:showVal val="1"/>
            </c:dLbl>
            <c:dLbl>
              <c:idx val="4"/>
              <c:layout>
                <c:manualLayout>
                  <c:x val="-0.38932783402074772"/>
                  <c:y val="-5.2653759273419212E-3"/>
                </c:manualLayout>
              </c:layout>
              <c:showVal val="1"/>
            </c:dLbl>
            <c:dLbl>
              <c:idx val="5"/>
              <c:layout>
                <c:manualLayout>
                  <c:x val="-0.35599450068741423"/>
                  <c:y val="-7.9543318760469956E-3"/>
                </c:manualLayout>
              </c:layout>
              <c:showVal val="1"/>
            </c:dLbl>
            <c:dLbl>
              <c:idx val="6"/>
              <c:layout>
                <c:manualLayout>
                  <c:x val="-0.28694413198350222"/>
                  <c:y val="-9.771017318165108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83929728"/>
        <c:axId val="84513152"/>
        <c:axId val="0"/>
      </c:bar3DChart>
      <c:catAx>
        <c:axId val="8392972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4513152"/>
        <c:crosses val="autoZero"/>
        <c:auto val="1"/>
        <c:lblAlgn val="ctr"/>
        <c:lblOffset val="100"/>
        <c:tickLblSkip val="1"/>
        <c:tickMarkSkip val="1"/>
      </c:catAx>
      <c:valAx>
        <c:axId val="84513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3929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000"/>
              <a:t>Επίτευξη στόχου για τις προτεινόμενες ασκήσεις Φυσικής στο Τ.Ε.Ε. &amp; ΕΠΑ.Λ.,</a:t>
            </a:r>
            <a:r>
              <a:rPr lang="el-GR" sz="1000" baseline="0"/>
              <a:t> το σχολ. έτος 2006-07</a:t>
            </a:r>
            <a:endParaRPr lang="el-GR" sz="1000"/>
          </a:p>
        </c:rich>
      </c:tx>
      <c:layout>
        <c:manualLayout>
          <c:xMode val="edge"/>
          <c:yMode val="edge"/>
          <c:x val="0.17910469876428292"/>
          <c:y val="3.291146198348243E-2"/>
        </c:manualLayout>
      </c:layout>
      <c:spPr>
        <a:noFill/>
        <a:ln w="25400">
          <a:noFill/>
        </a:ln>
      </c:spPr>
    </c:title>
    <c:view3D>
      <c:hPercent val="168"/>
      <c:depthPercent val="100"/>
      <c:rAngAx val="1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pattFill prst="diag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sideWall>
    <c:backWall>
      <c:spPr>
        <a:pattFill prst="diag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cylinder"/>
        <c:axId val="91277184"/>
        <c:axId val="91278720"/>
        <c:axId val="0"/>
      </c:bar3DChart>
      <c:catAx>
        <c:axId val="9127718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278720"/>
        <c:crosses val="autoZero"/>
        <c:auto val="1"/>
        <c:lblAlgn val="ctr"/>
        <c:lblOffset val="100"/>
        <c:tickLblSkip val="1"/>
        <c:tickMarkSkip val="1"/>
      </c:catAx>
      <c:valAx>
        <c:axId val="9127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277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</c:legendEntry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200"/>
              <a:t>Τρόπος πραγματοποίησης των εργαστηριακών ασκήσεων στα ΕΠΑ.Λ. </a:t>
            </a:r>
          </a:p>
        </c:rich>
      </c:tx>
      <c:layout>
        <c:manualLayout>
          <c:xMode val="edge"/>
          <c:yMode val="edge"/>
          <c:x val="0.20424386951631057"/>
          <c:y val="2.7105480367366732E-2"/>
        </c:manualLayout>
      </c:layout>
      <c:spPr>
        <a:noFill/>
        <a:ln w="25400">
          <a:noFill/>
        </a:ln>
      </c:spPr>
    </c:title>
    <c:view3D>
      <c:hPercent val="185"/>
      <c:depthPercent val="100"/>
      <c:rAngAx val="1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gradFill flip="none" rotWithShape="1">
          <a:gsLst>
            <a:gs pos="36000">
              <a:srgbClr val="EEECE1">
                <a:lumMod val="50000"/>
                <a:alpha val="42000"/>
              </a:srgbClr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8400000" scaled="0"/>
          <a:tileRect/>
        </a:gradFill>
        <a:ln w="12700">
          <a:solidFill>
            <a:srgbClr val="808080"/>
          </a:solidFill>
          <a:prstDash val="solid"/>
        </a:ln>
      </c:spPr>
    </c:sideWall>
    <c:backWall>
      <c:spPr>
        <a:gradFill flip="none" rotWithShape="1">
          <a:gsLst>
            <a:gs pos="36000">
              <a:srgbClr val="EEECE1">
                <a:lumMod val="50000"/>
                <a:alpha val="42000"/>
              </a:srgbClr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8400000" scaled="0"/>
          <a:tileRect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439252336448635E-2"/>
          <c:y val="5.8115214799481188E-2"/>
          <c:w val="0.90654205607476634"/>
          <c:h val="0.88628855669247664"/>
        </c:manualLayout>
      </c:layout>
      <c:bar3DChart>
        <c:barDir val="bar"/>
        <c:grouping val="clustered"/>
        <c:ser>
          <c:idx val="0"/>
          <c:order val="0"/>
          <c:tx>
            <c:strRef>
              <c:f>Γραφήματα2!$B$4</c:f>
              <c:strCache>
                <c:ptCount val="1"/>
                <c:pt idx="0">
                  <c:v>Μετωπικά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Γραφήματα2!$C$2:$P$3</c:f>
              <c:multiLvlStrCache>
                <c:ptCount val="14"/>
                <c:lvl>
                  <c:pt idx="0">
                    <c:v>2004-05</c:v>
                  </c:pt>
                  <c:pt idx="1">
                    <c:v>2005-06</c:v>
                  </c:pt>
                  <c:pt idx="2">
                    <c:v>2006-07</c:v>
                  </c:pt>
                  <c:pt idx="3">
                    <c:v>2007-08</c:v>
                  </c:pt>
                  <c:pt idx="4">
                    <c:v>2008-09</c:v>
                  </c:pt>
                  <c:pt idx="5">
                    <c:v>2009-10</c:v>
                  </c:pt>
                  <c:pt idx="6">
                    <c:v>2010-11</c:v>
                  </c:pt>
                  <c:pt idx="7">
                    <c:v>2004-05</c:v>
                  </c:pt>
                  <c:pt idx="8">
                    <c:v>2005-06</c:v>
                  </c:pt>
                  <c:pt idx="9">
                    <c:v>2006-07</c:v>
                  </c:pt>
                  <c:pt idx="10">
                    <c:v>2007-08</c:v>
                  </c:pt>
                  <c:pt idx="11">
                    <c:v>2008-09</c:v>
                  </c:pt>
                  <c:pt idx="12">
                    <c:v>2009-10</c:v>
                  </c:pt>
                  <c:pt idx="13">
                    <c:v>2010-11</c:v>
                  </c:pt>
                </c:lvl>
                <c:lvl>
                  <c:pt idx="0">
                    <c:v>Φυσική</c:v>
                  </c:pt>
                  <c:pt idx="7">
                    <c:v>Χημεία</c:v>
                  </c:pt>
                </c:lvl>
              </c:multiLvlStrCache>
            </c:multiLvlStrRef>
          </c:cat>
          <c:val>
            <c:numRef>
              <c:f>Γραφήματα2!$C$4:$P$4</c:f>
              <c:numCache>
                <c:formatCode>0%</c:formatCode>
                <c:ptCount val="14"/>
                <c:pt idx="0">
                  <c:v>0.03</c:v>
                </c:pt>
                <c:pt idx="1">
                  <c:v>0.02</c:v>
                </c:pt>
                <c:pt idx="2">
                  <c:v>0.13</c:v>
                </c:pt>
                <c:pt idx="3">
                  <c:v>0.47</c:v>
                </c:pt>
                <c:pt idx="4">
                  <c:v>0.16</c:v>
                </c:pt>
                <c:pt idx="5">
                  <c:v>0.51</c:v>
                </c:pt>
                <c:pt idx="6">
                  <c:v>0.59</c:v>
                </c:pt>
                <c:pt idx="7">
                  <c:v>0.08</c:v>
                </c:pt>
                <c:pt idx="8">
                  <c:v>0.08</c:v>
                </c:pt>
                <c:pt idx="9">
                  <c:v>0.32</c:v>
                </c:pt>
                <c:pt idx="10">
                  <c:v>0.91</c:v>
                </c:pt>
                <c:pt idx="11">
                  <c:v>0.43</c:v>
                </c:pt>
                <c:pt idx="12">
                  <c:v>0.66</c:v>
                </c:pt>
                <c:pt idx="13">
                  <c:v>0.61</c:v>
                </c:pt>
              </c:numCache>
            </c:numRef>
          </c:val>
        </c:ser>
        <c:ser>
          <c:idx val="1"/>
          <c:order val="1"/>
          <c:tx>
            <c:strRef>
              <c:f>Γραφήματα2!$B$5</c:f>
              <c:strCache>
                <c:ptCount val="1"/>
                <c:pt idx="0">
                  <c:v>Με επίδειξη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Γραφήματα2!$C$2:$P$3</c:f>
              <c:multiLvlStrCache>
                <c:ptCount val="14"/>
                <c:lvl>
                  <c:pt idx="0">
                    <c:v>2004-05</c:v>
                  </c:pt>
                  <c:pt idx="1">
                    <c:v>2005-06</c:v>
                  </c:pt>
                  <c:pt idx="2">
                    <c:v>2006-07</c:v>
                  </c:pt>
                  <c:pt idx="3">
                    <c:v>2007-08</c:v>
                  </c:pt>
                  <c:pt idx="4">
                    <c:v>2008-09</c:v>
                  </c:pt>
                  <c:pt idx="5">
                    <c:v>2009-10</c:v>
                  </c:pt>
                  <c:pt idx="6">
                    <c:v>2010-11</c:v>
                  </c:pt>
                  <c:pt idx="7">
                    <c:v>2004-05</c:v>
                  </c:pt>
                  <c:pt idx="8">
                    <c:v>2005-06</c:v>
                  </c:pt>
                  <c:pt idx="9">
                    <c:v>2006-07</c:v>
                  </c:pt>
                  <c:pt idx="10">
                    <c:v>2007-08</c:v>
                  </c:pt>
                  <c:pt idx="11">
                    <c:v>2008-09</c:v>
                  </c:pt>
                  <c:pt idx="12">
                    <c:v>2009-10</c:v>
                  </c:pt>
                  <c:pt idx="13">
                    <c:v>2010-11</c:v>
                  </c:pt>
                </c:lvl>
                <c:lvl>
                  <c:pt idx="0">
                    <c:v>Φυσική</c:v>
                  </c:pt>
                  <c:pt idx="7">
                    <c:v>Χημεία</c:v>
                  </c:pt>
                </c:lvl>
              </c:multiLvlStrCache>
            </c:multiLvlStrRef>
          </c:cat>
          <c:val>
            <c:numRef>
              <c:f>Γραφήματα2!$C$5:$P$5</c:f>
              <c:numCache>
                <c:formatCode>0%</c:formatCode>
                <c:ptCount val="14"/>
                <c:pt idx="0">
                  <c:v>0.97</c:v>
                </c:pt>
                <c:pt idx="1">
                  <c:v>0.98</c:v>
                </c:pt>
                <c:pt idx="2">
                  <c:v>0.87</c:v>
                </c:pt>
                <c:pt idx="3">
                  <c:v>0.53</c:v>
                </c:pt>
                <c:pt idx="4">
                  <c:v>0.84</c:v>
                </c:pt>
                <c:pt idx="5">
                  <c:v>0.49</c:v>
                </c:pt>
                <c:pt idx="6">
                  <c:v>0.41</c:v>
                </c:pt>
                <c:pt idx="7">
                  <c:v>0.92</c:v>
                </c:pt>
                <c:pt idx="8">
                  <c:v>0.92</c:v>
                </c:pt>
                <c:pt idx="9">
                  <c:v>0.68</c:v>
                </c:pt>
                <c:pt idx="10">
                  <c:v>0.09</c:v>
                </c:pt>
                <c:pt idx="11">
                  <c:v>0.56999999999999995</c:v>
                </c:pt>
                <c:pt idx="12">
                  <c:v>0.34</c:v>
                </c:pt>
                <c:pt idx="13">
                  <c:v>0.39</c:v>
                </c:pt>
              </c:numCache>
            </c:numRef>
          </c:val>
        </c:ser>
        <c:dLbls>
          <c:showVal val="1"/>
        </c:dLbls>
        <c:shape val="cylinder"/>
        <c:axId val="91531136"/>
        <c:axId val="91532672"/>
        <c:axId val="0"/>
      </c:bar3DChart>
      <c:catAx>
        <c:axId val="915311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532672"/>
        <c:crosses val="autoZero"/>
        <c:auto val="1"/>
        <c:lblAlgn val="ctr"/>
        <c:lblOffset val="100"/>
        <c:tickLblSkip val="1"/>
        <c:tickMarkSkip val="1"/>
      </c:catAx>
      <c:valAx>
        <c:axId val="91532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53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49934758155231"/>
          <c:y val="7.3793371502439073E-2"/>
          <c:w val="0.58317757009345761"/>
          <c:h val="6.543980348887136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47625</xdr:rowOff>
    </xdr:from>
    <xdr:to>
      <xdr:col>12</xdr:col>
      <xdr:colOff>304800</xdr:colOff>
      <xdr:row>37</xdr:row>
      <xdr:rowOff>85725</xdr:rowOff>
    </xdr:to>
    <xdr:graphicFrame macro="">
      <xdr:nvGraphicFramePr>
        <xdr:cNvPr id="57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11</xdr:row>
      <xdr:rowOff>133350</xdr:rowOff>
    </xdr:from>
    <xdr:to>
      <xdr:col>9</xdr:col>
      <xdr:colOff>523875</xdr:colOff>
      <xdr:row>37</xdr:row>
      <xdr:rowOff>85725</xdr:rowOff>
    </xdr:to>
    <xdr:graphicFrame macro="">
      <xdr:nvGraphicFramePr>
        <xdr:cNvPr id="11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72</xdr:row>
      <xdr:rowOff>0</xdr:rowOff>
    </xdr:from>
    <xdr:to>
      <xdr:col>10</xdr:col>
      <xdr:colOff>276225</xdr:colOff>
      <xdr:row>72</xdr:row>
      <xdr:rowOff>0</xdr:rowOff>
    </xdr:to>
    <xdr:graphicFrame macro="">
      <xdr:nvGraphicFramePr>
        <xdr:cNvPr id="11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72</xdr:row>
      <xdr:rowOff>0</xdr:rowOff>
    </xdr:from>
    <xdr:to>
      <xdr:col>10</xdr:col>
      <xdr:colOff>447675</xdr:colOff>
      <xdr:row>72</xdr:row>
      <xdr:rowOff>0</xdr:rowOff>
    </xdr:to>
    <xdr:graphicFrame macro="">
      <xdr:nvGraphicFramePr>
        <xdr:cNvPr id="11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104775</xdr:rowOff>
    </xdr:from>
    <xdr:to>
      <xdr:col>14</xdr:col>
      <xdr:colOff>419100</xdr:colOff>
      <xdr:row>42</xdr:row>
      <xdr:rowOff>66675</xdr:rowOff>
    </xdr:to>
    <xdr:graphicFrame macro="">
      <xdr:nvGraphicFramePr>
        <xdr:cNvPr id="552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%20&#917;&#922;&#934;&#917;/&#917;&#961;&#947;&#945;&#963;&#964;&#942;&#961;&#953;&#945;%20&#934;.&#917;/&#913;&#960;&#959;&#955;&#959;&#947;&#953;&#963;&#956;&#972;&#962;%202010-11/2011%20&#913;&#928;&#927;&#923;&#927;&#915;&#921;&#931;&#924;&#927;&#931;/&#931;&#933;&#915;&#922;&#917;&#925;&#932;&#929;&#937;&#932;&#921;&#922;&#913;%20&#917;&#928;&#913;&#923;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1o esperino Kard"/>
      <sheetName val="Mouzakiou"/>
      <sheetName val="Palama"/>
      <sheetName val="Sofades"/>
      <sheetName val="-"/>
      <sheetName val="Φύλλο1"/>
      <sheetName val="Φύλλο2"/>
    </sheetNames>
    <sheetDataSet>
      <sheetData sheetId="0" refreshError="1"/>
      <sheetData sheetId="1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2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8</v>
          </cell>
        </row>
        <row r="15">
          <cell r="E15">
            <v>8</v>
          </cell>
        </row>
        <row r="16">
          <cell r="E16">
            <v>0</v>
          </cell>
        </row>
        <row r="17">
          <cell r="D17">
            <v>1</v>
          </cell>
          <cell r="E17">
            <v>0</v>
          </cell>
        </row>
        <row r="18">
          <cell r="D18">
            <v>1</v>
          </cell>
          <cell r="E18">
            <v>0</v>
          </cell>
        </row>
        <row r="19">
          <cell r="D19">
            <v>1</v>
          </cell>
          <cell r="E19">
            <v>0</v>
          </cell>
        </row>
        <row r="20">
          <cell r="G20">
            <v>4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D26">
            <v>2</v>
          </cell>
          <cell r="I26">
            <v>2</v>
          </cell>
        </row>
        <row r="27">
          <cell r="D27">
            <v>2</v>
          </cell>
          <cell r="I27">
            <v>2</v>
          </cell>
        </row>
        <row r="28">
          <cell r="D28">
            <v>2</v>
          </cell>
          <cell r="I28">
            <v>0</v>
          </cell>
        </row>
        <row r="29">
          <cell r="D29">
            <v>0</v>
          </cell>
          <cell r="I29">
            <v>0</v>
          </cell>
        </row>
        <row r="30">
          <cell r="D30">
            <v>0</v>
          </cell>
          <cell r="I30">
            <v>0</v>
          </cell>
        </row>
        <row r="31">
          <cell r="D31">
            <v>0</v>
          </cell>
          <cell r="I31">
            <v>0</v>
          </cell>
        </row>
      </sheetData>
      <sheetData sheetId="2">
        <row r="8">
          <cell r="E8">
            <v>3</v>
          </cell>
        </row>
        <row r="9">
          <cell r="E9">
            <v>3</v>
          </cell>
        </row>
        <row r="10">
          <cell r="E10">
            <v>3</v>
          </cell>
        </row>
        <row r="11">
          <cell r="E11">
            <v>4</v>
          </cell>
        </row>
        <row r="14">
          <cell r="E14">
            <v>5</v>
          </cell>
        </row>
        <row r="15">
          <cell r="E15">
            <v>5</v>
          </cell>
        </row>
        <row r="16">
          <cell r="E16">
            <v>5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G20">
            <v>3</v>
          </cell>
        </row>
        <row r="21">
          <cell r="G21">
            <v>3</v>
          </cell>
        </row>
        <row r="22">
          <cell r="G22">
            <v>3</v>
          </cell>
        </row>
        <row r="23">
          <cell r="G23">
            <v>4</v>
          </cell>
        </row>
        <row r="24">
          <cell r="G24">
            <v>4</v>
          </cell>
        </row>
        <row r="25">
          <cell r="G25">
            <v>4</v>
          </cell>
        </row>
        <row r="26">
          <cell r="D26">
            <v>2</v>
          </cell>
          <cell r="I26">
            <v>1</v>
          </cell>
        </row>
        <row r="27">
          <cell r="D27">
            <v>2</v>
          </cell>
          <cell r="I27">
            <v>1</v>
          </cell>
        </row>
        <row r="28">
          <cell r="D28">
            <v>2</v>
          </cell>
          <cell r="I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</sheetData>
      <sheetData sheetId="3">
        <row r="12">
          <cell r="F12">
            <v>0</v>
          </cell>
        </row>
        <row r="13">
          <cell r="F13">
            <v>0</v>
          </cell>
        </row>
      </sheetData>
      <sheetData sheetId="4">
        <row r="22">
          <cell r="H22">
            <v>1</v>
          </cell>
        </row>
      </sheetData>
      <sheetData sheetId="5">
        <row r="13">
          <cell r="F13">
            <v>2</v>
          </cell>
        </row>
        <row r="21">
          <cell r="H21">
            <v>2</v>
          </cell>
        </row>
        <row r="22">
          <cell r="H22">
            <v>2</v>
          </cell>
        </row>
        <row r="24">
          <cell r="H24">
            <v>2</v>
          </cell>
        </row>
      </sheetData>
      <sheetData sheetId="6"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</sheetData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zoomScaleNormal="100" workbookViewId="0">
      <selection activeCell="C8" sqref="C8"/>
    </sheetView>
  </sheetViews>
  <sheetFormatPr defaultRowHeight="12.75"/>
  <cols>
    <col min="3" max="3" width="24.5703125" customWidth="1"/>
    <col min="4" max="4" width="13.85546875" customWidth="1"/>
    <col min="5" max="5" width="14" customWidth="1"/>
  </cols>
  <sheetData>
    <row r="2" spans="2:5" ht="14.25">
      <c r="B2" s="100"/>
      <c r="C2" s="179" t="s">
        <v>96</v>
      </c>
      <c r="D2" s="100" t="s">
        <v>3</v>
      </c>
      <c r="E2" s="100" t="s">
        <v>30</v>
      </c>
    </row>
    <row r="3" spans="2:5" ht="14.25">
      <c r="B3" s="101" t="s">
        <v>32</v>
      </c>
      <c r="C3" s="102">
        <v>0.73</v>
      </c>
      <c r="D3" s="102">
        <v>0.04</v>
      </c>
      <c r="E3" s="103">
        <v>0.96</v>
      </c>
    </row>
    <row r="4" spans="2:5" ht="14.25">
      <c r="B4" s="108" t="s">
        <v>35</v>
      </c>
      <c r="C4" s="109">
        <v>0.48</v>
      </c>
      <c r="D4" s="109">
        <v>0.19</v>
      </c>
      <c r="E4" s="109">
        <v>0.81</v>
      </c>
    </row>
    <row r="5" spans="2:5" ht="14.25">
      <c r="B5" s="104" t="s">
        <v>38</v>
      </c>
      <c r="C5" s="105">
        <v>0.43</v>
      </c>
      <c r="D5" s="105">
        <v>0.64</v>
      </c>
      <c r="E5" s="105">
        <v>0.36</v>
      </c>
    </row>
    <row r="6" spans="2:5" ht="14.25">
      <c r="B6" s="106" t="s">
        <v>94</v>
      </c>
      <c r="C6" s="107">
        <v>0.55000000000000004</v>
      </c>
      <c r="D6" s="107">
        <v>0.24</v>
      </c>
      <c r="E6" s="107">
        <v>0.76</v>
      </c>
    </row>
    <row r="7" spans="2:5" ht="14.25">
      <c r="B7" s="176" t="s">
        <v>97</v>
      </c>
      <c r="C7" s="177">
        <v>0.53</v>
      </c>
      <c r="D7" s="177">
        <v>0.59</v>
      </c>
      <c r="E7" s="177">
        <v>0.41</v>
      </c>
    </row>
    <row r="8" spans="2:5" ht="14.25">
      <c r="B8" s="240" t="s">
        <v>137</v>
      </c>
      <c r="C8" s="239">
        <v>0.46</v>
      </c>
      <c r="D8" s="239">
        <v>0.62</v>
      </c>
      <c r="E8" s="239">
        <v>0.38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B2:E9"/>
  <sheetViews>
    <sheetView view="pageBreakPreview" zoomScaleNormal="100" workbookViewId="0">
      <selection activeCell="B2" sqref="B2:E9"/>
    </sheetView>
  </sheetViews>
  <sheetFormatPr defaultRowHeight="12.75"/>
  <cols>
    <col min="2" max="2" width="26.85546875" customWidth="1"/>
    <col min="3" max="3" width="15.7109375" customWidth="1"/>
    <col min="4" max="6" width="12.140625" customWidth="1"/>
    <col min="7" max="7" width="11.28515625" customWidth="1"/>
  </cols>
  <sheetData>
    <row r="2" spans="2:5" ht="14.25">
      <c r="B2" s="178"/>
      <c r="C2" s="190" t="s">
        <v>8</v>
      </c>
      <c r="D2" s="191" t="s">
        <v>9</v>
      </c>
      <c r="E2" s="184" t="s">
        <v>95</v>
      </c>
    </row>
    <row r="3" spans="2:5" ht="14.25">
      <c r="B3" s="184" t="s">
        <v>31</v>
      </c>
      <c r="C3" s="186">
        <v>0.55000000000000004</v>
      </c>
      <c r="D3" s="192">
        <v>0.56999999999999995</v>
      </c>
      <c r="E3" s="193"/>
    </row>
    <row r="4" spans="2:5" ht="14.25">
      <c r="B4" s="184" t="s">
        <v>32</v>
      </c>
      <c r="C4" s="194">
        <v>0.76</v>
      </c>
      <c r="D4" s="195">
        <v>0.67</v>
      </c>
      <c r="E4" s="193"/>
    </row>
    <row r="5" spans="2:5" ht="14.25">
      <c r="B5" s="184" t="s">
        <v>35</v>
      </c>
      <c r="C5" s="187">
        <v>0.53</v>
      </c>
      <c r="D5" s="196">
        <v>0.39</v>
      </c>
      <c r="E5" s="193"/>
    </row>
    <row r="6" spans="2:5" ht="14.25">
      <c r="B6" s="184" t="s">
        <v>38</v>
      </c>
      <c r="C6" s="188">
        <v>0.51</v>
      </c>
      <c r="D6" s="197">
        <v>0.27</v>
      </c>
      <c r="E6" s="193"/>
    </row>
    <row r="7" spans="2:5" ht="14.25">
      <c r="B7" s="184" t="s">
        <v>94</v>
      </c>
      <c r="C7" s="188">
        <v>0.64</v>
      </c>
      <c r="D7" s="197">
        <v>0.43</v>
      </c>
      <c r="E7" s="193">
        <v>0</v>
      </c>
    </row>
    <row r="8" spans="2:5" ht="14.25">
      <c r="B8" s="184" t="s">
        <v>97</v>
      </c>
      <c r="C8" s="188">
        <v>0.64</v>
      </c>
      <c r="D8" s="197">
        <v>0.45</v>
      </c>
      <c r="E8" s="198">
        <v>0.75</v>
      </c>
    </row>
    <row r="9" spans="2:5" ht="14.25">
      <c r="B9" s="184" t="s">
        <v>137</v>
      </c>
      <c r="C9" s="188">
        <v>0.47</v>
      </c>
      <c r="D9" s="197">
        <v>0.41</v>
      </c>
      <c r="E9" s="198">
        <v>0.57999999999999996</v>
      </c>
    </row>
  </sheetData>
  <phoneticPr fontId="23" type="noConversion"/>
  <pageMargins left="0.75" right="0.75" top="1" bottom="1" header="0.5" footer="0.5"/>
  <pageSetup paperSize="9" scale="88" orientation="landscape" horizontalDpi="4294967293" r:id="rId1"/>
  <headerFooter alignWithMargins="0"/>
  <rowBreaks count="1" manualBreakCount="1">
    <brk id="4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</sheetPr>
  <dimension ref="B2:P5"/>
  <sheetViews>
    <sheetView tabSelected="1" workbookViewId="0">
      <selection activeCell="P5" sqref="P5"/>
    </sheetView>
  </sheetViews>
  <sheetFormatPr defaultRowHeight="12.75"/>
  <cols>
    <col min="2" max="2" width="11.28515625" customWidth="1"/>
  </cols>
  <sheetData>
    <row r="2" spans="2:16" ht="14.25">
      <c r="B2" s="182"/>
      <c r="C2" s="241" t="s">
        <v>8</v>
      </c>
      <c r="D2" s="241"/>
      <c r="E2" s="241"/>
      <c r="F2" s="241"/>
      <c r="G2" s="241"/>
      <c r="H2" s="241"/>
      <c r="I2" s="241"/>
      <c r="J2" s="241" t="s">
        <v>9</v>
      </c>
      <c r="K2" s="241"/>
      <c r="L2" s="241"/>
      <c r="M2" s="241"/>
      <c r="N2" s="241"/>
      <c r="O2" s="241"/>
      <c r="P2" s="241"/>
    </row>
    <row r="3" spans="2:16" ht="14.25">
      <c r="B3" s="182"/>
      <c r="C3" s="183" t="s">
        <v>31</v>
      </c>
      <c r="D3" s="183" t="s">
        <v>32</v>
      </c>
      <c r="E3" s="183" t="s">
        <v>35</v>
      </c>
      <c r="F3" s="183" t="s">
        <v>38</v>
      </c>
      <c r="G3" s="183" t="s">
        <v>94</v>
      </c>
      <c r="H3" s="183" t="s">
        <v>97</v>
      </c>
      <c r="I3" s="183" t="s">
        <v>137</v>
      </c>
      <c r="J3" s="183" t="s">
        <v>31</v>
      </c>
      <c r="K3" s="183" t="s">
        <v>32</v>
      </c>
      <c r="L3" s="183" t="s">
        <v>35</v>
      </c>
      <c r="M3" s="184" t="s">
        <v>38</v>
      </c>
      <c r="N3" s="182" t="s">
        <v>94</v>
      </c>
      <c r="O3" s="183" t="s">
        <v>97</v>
      </c>
      <c r="P3" s="183" t="s">
        <v>137</v>
      </c>
    </row>
    <row r="4" spans="2:16" ht="14.25">
      <c r="B4" s="185" t="s">
        <v>3</v>
      </c>
      <c r="C4" s="186">
        <v>0.03</v>
      </c>
      <c r="D4" s="186">
        <v>0.02</v>
      </c>
      <c r="E4" s="187">
        <v>0.13</v>
      </c>
      <c r="F4" s="187">
        <v>0.47</v>
      </c>
      <c r="G4" s="187">
        <v>0.16</v>
      </c>
      <c r="H4" s="187">
        <v>0.51</v>
      </c>
      <c r="I4" s="187">
        <v>0.59</v>
      </c>
      <c r="J4" s="186">
        <v>0.08</v>
      </c>
      <c r="K4" s="186">
        <v>0.08</v>
      </c>
      <c r="L4" s="187">
        <v>0.32</v>
      </c>
      <c r="M4" s="187">
        <v>0.91</v>
      </c>
      <c r="N4" s="187">
        <v>0.43</v>
      </c>
      <c r="O4" s="188">
        <v>0.66</v>
      </c>
      <c r="P4" s="188">
        <v>0.61</v>
      </c>
    </row>
    <row r="5" spans="2:16" ht="14.25">
      <c r="B5" s="189" t="s">
        <v>30</v>
      </c>
      <c r="C5" s="83">
        <v>0.97</v>
      </c>
      <c r="D5" s="83">
        <v>0.98</v>
      </c>
      <c r="E5" s="180">
        <v>0.87</v>
      </c>
      <c r="F5" s="180">
        <v>0.53</v>
      </c>
      <c r="G5" s="180">
        <v>0.84</v>
      </c>
      <c r="H5" s="180">
        <v>0.49</v>
      </c>
      <c r="I5" s="180">
        <v>0.41</v>
      </c>
      <c r="J5" s="83">
        <v>0.92</v>
      </c>
      <c r="K5" s="83">
        <v>0.92</v>
      </c>
      <c r="L5" s="180">
        <v>0.68</v>
      </c>
      <c r="M5" s="180">
        <v>0.09</v>
      </c>
      <c r="N5" s="180">
        <v>0.56999999999999995</v>
      </c>
      <c r="O5" s="181">
        <v>0.34</v>
      </c>
      <c r="P5" s="181">
        <v>0.39</v>
      </c>
    </row>
  </sheetData>
  <mergeCells count="2">
    <mergeCell ref="C2:I2"/>
    <mergeCell ref="J2:P2"/>
  </mergeCells>
  <phoneticPr fontId="2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Normal="100" workbookViewId="0">
      <selection activeCell="E22" sqref="E22"/>
    </sheetView>
  </sheetViews>
  <sheetFormatPr defaultRowHeight="12.75"/>
  <cols>
    <col min="1" max="1" width="16.42578125" customWidth="1"/>
    <col min="2" max="2" width="15.7109375" customWidth="1"/>
    <col min="3" max="3" width="21.28515625" customWidth="1"/>
    <col min="4" max="4" width="8.85546875" customWidth="1"/>
    <col min="5" max="5" width="7.5703125" customWidth="1"/>
    <col min="6" max="6" width="23.28515625" customWidth="1"/>
    <col min="7" max="7" width="8.5703125" customWidth="1"/>
    <col min="8" max="8" width="8" customWidth="1"/>
    <col min="9" max="9" width="26.85546875" customWidth="1"/>
    <col min="10" max="10" width="9.85546875" customWidth="1"/>
    <col min="13" max="13" width="23.5703125" customWidth="1"/>
    <col min="16" max="17" width="9.140625" style="12"/>
  </cols>
  <sheetData>
    <row r="1" spans="1:17" ht="33" customHeight="1">
      <c r="A1" s="260" t="s">
        <v>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26"/>
      <c r="M1" s="126"/>
      <c r="N1" s="125"/>
      <c r="O1" s="125"/>
      <c r="P1" s="49"/>
      <c r="Q1" s="49"/>
    </row>
    <row r="2" spans="1:17" ht="39" customHeight="1">
      <c r="A2" s="262" t="s">
        <v>139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04"/>
      <c r="M2" s="204"/>
      <c r="N2" s="126"/>
      <c r="O2" s="126"/>
      <c r="P2" s="51"/>
      <c r="Q2" s="51"/>
    </row>
    <row r="3" spans="1:17" ht="22.5" customHeight="1">
      <c r="A3" s="263" t="s">
        <v>138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26"/>
      <c r="M3" s="126"/>
      <c r="N3" s="126"/>
      <c r="O3" s="126"/>
      <c r="P3" s="49"/>
      <c r="Q3" s="49"/>
    </row>
    <row r="4" spans="1:17" ht="15.75" customHeight="1">
      <c r="A4" s="264" t="s">
        <v>146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126"/>
      <c r="M4" s="126"/>
      <c r="N4" s="126"/>
      <c r="O4" s="126"/>
      <c r="P4" s="52"/>
      <c r="Q4" s="49"/>
    </row>
    <row r="5" spans="1:17" ht="15.75" customHeight="1">
      <c r="A5" s="205" t="s">
        <v>133</v>
      </c>
      <c r="B5" s="206"/>
      <c r="C5" s="207"/>
      <c r="D5" s="206"/>
      <c r="E5" s="206"/>
      <c r="F5" s="208">
        <v>6</v>
      </c>
      <c r="G5" s="209" t="s">
        <v>134</v>
      </c>
      <c r="H5" s="207"/>
      <c r="I5" s="207"/>
      <c r="J5" s="1"/>
      <c r="K5" s="208">
        <v>6</v>
      </c>
      <c r="L5" s="126"/>
      <c r="M5" s="126"/>
      <c r="N5" s="126"/>
      <c r="O5" s="126"/>
      <c r="P5" s="52"/>
      <c r="Q5" s="49"/>
    </row>
    <row r="6" spans="1:17" ht="18.75" customHeight="1">
      <c r="A6" s="210"/>
      <c r="B6" s="210"/>
      <c r="C6" s="266" t="s">
        <v>0</v>
      </c>
      <c r="D6" s="267"/>
      <c r="E6" s="267"/>
      <c r="F6" s="268" t="s">
        <v>1</v>
      </c>
      <c r="G6" s="269"/>
      <c r="H6" s="269"/>
      <c r="I6" s="270" t="s">
        <v>99</v>
      </c>
      <c r="J6" s="270"/>
      <c r="K6" s="270"/>
      <c r="L6" s="126"/>
      <c r="M6" s="126"/>
      <c r="N6" s="126"/>
      <c r="O6" s="126"/>
      <c r="P6" s="52"/>
      <c r="Q6" s="49"/>
    </row>
    <row r="7" spans="1:17" ht="90.75" customHeight="1">
      <c r="A7" s="31" t="s">
        <v>2</v>
      </c>
      <c r="B7" s="211" t="s">
        <v>100</v>
      </c>
      <c r="C7" s="33" t="s">
        <v>11</v>
      </c>
      <c r="D7" s="34" t="s">
        <v>3</v>
      </c>
      <c r="E7" s="35" t="s">
        <v>4</v>
      </c>
      <c r="F7" s="39" t="s">
        <v>11</v>
      </c>
      <c r="G7" s="40" t="s">
        <v>3</v>
      </c>
      <c r="H7" s="41" t="s">
        <v>4</v>
      </c>
      <c r="I7" s="36" t="s">
        <v>11</v>
      </c>
      <c r="J7" s="37" t="s">
        <v>3</v>
      </c>
      <c r="K7" s="38" t="s">
        <v>4</v>
      </c>
      <c r="L7" s="126"/>
      <c r="M7" s="126"/>
      <c r="N7" s="126"/>
      <c r="O7" s="126"/>
      <c r="P7" s="52"/>
      <c r="Q7" s="49"/>
    </row>
    <row r="8" spans="1:17" ht="15.75" customHeight="1">
      <c r="A8" s="127" t="s">
        <v>12</v>
      </c>
      <c r="B8" s="42">
        <v>16</v>
      </c>
      <c r="C8" s="43">
        <v>23</v>
      </c>
      <c r="D8" s="43">
        <v>9</v>
      </c>
      <c r="E8" s="43">
        <v>14</v>
      </c>
      <c r="F8" s="128">
        <v>22</v>
      </c>
      <c r="G8" s="128">
        <v>13</v>
      </c>
      <c r="H8" s="128">
        <v>9</v>
      </c>
      <c r="I8" s="245"/>
      <c r="J8" s="246"/>
      <c r="K8" s="247"/>
      <c r="L8" s="126"/>
      <c r="M8" s="126"/>
      <c r="N8" s="126"/>
      <c r="O8" s="126"/>
      <c r="P8" s="52"/>
      <c r="Q8" s="49"/>
    </row>
    <row r="9" spans="1:17" ht="15.75" customHeight="1">
      <c r="A9" s="127" t="s">
        <v>13</v>
      </c>
      <c r="B9" s="42">
        <v>19</v>
      </c>
      <c r="C9" s="43">
        <v>13</v>
      </c>
      <c r="D9" s="43">
        <v>6</v>
      </c>
      <c r="E9" s="43">
        <v>7</v>
      </c>
      <c r="F9" s="128">
        <v>19</v>
      </c>
      <c r="G9" s="128">
        <v>12</v>
      </c>
      <c r="H9" s="128">
        <v>7</v>
      </c>
      <c r="I9" s="248"/>
      <c r="J9" s="249"/>
      <c r="K9" s="250"/>
      <c r="L9" s="126"/>
      <c r="M9" s="126"/>
      <c r="N9" s="126"/>
      <c r="O9" s="126"/>
      <c r="P9" s="52"/>
      <c r="Q9" s="49"/>
    </row>
    <row r="10" spans="1:17" ht="15.75" customHeight="1">
      <c r="A10" s="129" t="s">
        <v>101</v>
      </c>
      <c r="B10" s="42">
        <v>18</v>
      </c>
      <c r="C10" s="43">
        <v>42</v>
      </c>
      <c r="D10" s="43">
        <v>31</v>
      </c>
      <c r="E10" s="43">
        <v>11</v>
      </c>
      <c r="F10" s="254"/>
      <c r="G10" s="246"/>
      <c r="H10" s="247"/>
      <c r="I10" s="248"/>
      <c r="J10" s="249"/>
      <c r="K10" s="250"/>
      <c r="L10" s="126"/>
      <c r="M10" s="126"/>
      <c r="N10" s="126"/>
      <c r="O10" s="126"/>
      <c r="P10" s="52"/>
      <c r="Q10" s="49"/>
    </row>
    <row r="11" spans="1:17" ht="15.75" customHeight="1">
      <c r="A11" s="129" t="s">
        <v>102</v>
      </c>
      <c r="B11" s="42">
        <v>2</v>
      </c>
      <c r="C11" s="43">
        <v>0</v>
      </c>
      <c r="D11" s="43">
        <v>0</v>
      </c>
      <c r="E11" s="43">
        <v>0</v>
      </c>
      <c r="F11" s="248"/>
      <c r="G11" s="249"/>
      <c r="H11" s="250"/>
      <c r="I11" s="251"/>
      <c r="J11" s="252"/>
      <c r="K11" s="253"/>
      <c r="L11" s="126"/>
      <c r="M11" s="126"/>
      <c r="N11" s="126"/>
      <c r="O11" s="126"/>
      <c r="P11" s="52"/>
      <c r="Q11" s="49"/>
    </row>
    <row r="12" spans="1:17" ht="15.75" customHeight="1">
      <c r="A12" s="129" t="s">
        <v>103</v>
      </c>
      <c r="B12" s="42">
        <v>4</v>
      </c>
      <c r="C12" s="245"/>
      <c r="D12" s="255"/>
      <c r="E12" s="256"/>
      <c r="F12" s="248"/>
      <c r="G12" s="249"/>
      <c r="H12" s="250"/>
      <c r="I12" s="128">
        <v>7</v>
      </c>
      <c r="J12" s="128">
        <v>7</v>
      </c>
      <c r="K12" s="128">
        <v>0</v>
      </c>
      <c r="L12" s="126"/>
      <c r="M12" s="126"/>
      <c r="N12" s="126"/>
      <c r="O12" s="126"/>
      <c r="P12" s="52"/>
      <c r="Q12" s="49"/>
    </row>
    <row r="13" spans="1:17" ht="15.75" customHeight="1">
      <c r="A13" s="129" t="s">
        <v>104</v>
      </c>
      <c r="B13" s="42">
        <v>0</v>
      </c>
      <c r="C13" s="257"/>
      <c r="D13" s="258"/>
      <c r="E13" s="259"/>
      <c r="F13" s="251"/>
      <c r="G13" s="252"/>
      <c r="H13" s="253"/>
      <c r="I13" s="128">
        <v>0</v>
      </c>
      <c r="J13" s="128">
        <v>0</v>
      </c>
      <c r="K13" s="128">
        <v>0</v>
      </c>
      <c r="L13" s="126"/>
      <c r="M13" s="126"/>
      <c r="N13" s="126"/>
      <c r="O13" s="126"/>
      <c r="P13" s="52"/>
      <c r="Q13" s="49"/>
    </row>
    <row r="14" spans="1:17" ht="15.75" customHeight="1">
      <c r="A14" s="4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26"/>
      <c r="M14" s="126"/>
      <c r="N14" s="126"/>
      <c r="O14" s="126"/>
      <c r="P14" s="52"/>
      <c r="Q14" s="49"/>
    </row>
    <row r="15" spans="1:17" ht="21" customHeight="1">
      <c r="A15" s="46" t="s">
        <v>5</v>
      </c>
      <c r="B15" s="47">
        <f>SUM(B8,B9,B10,B11,B12,B13)</f>
        <v>59</v>
      </c>
      <c r="C15" s="47">
        <f>SUM(C8,C9,C10,C11)</f>
        <v>78</v>
      </c>
      <c r="D15" s="47">
        <f>SUM(D8,D9,D10,D11)</f>
        <v>46</v>
      </c>
      <c r="E15" s="47">
        <f>SUM(E8,E9,E10,E11)</f>
        <v>32</v>
      </c>
      <c r="F15" s="47">
        <f>SUM(F8,F9)</f>
        <v>41</v>
      </c>
      <c r="G15" s="47">
        <f>SUM(G8,G9)</f>
        <v>25</v>
      </c>
      <c r="H15" s="47">
        <f>SUM(H8,H9)</f>
        <v>16</v>
      </c>
      <c r="I15" s="47">
        <f>SUM(I12,I13)</f>
        <v>7</v>
      </c>
      <c r="J15" s="47">
        <f>SUM(J12,J13)</f>
        <v>7</v>
      </c>
      <c r="K15" s="47">
        <f>SUM(K12,K13)</f>
        <v>0</v>
      </c>
      <c r="L15" s="126"/>
      <c r="M15" s="126"/>
      <c r="N15" s="126"/>
      <c r="O15" s="126"/>
      <c r="P15" s="49"/>
      <c r="Q15" s="49"/>
    </row>
    <row r="16" spans="1:17" ht="15.7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4"/>
      <c r="L16" s="126"/>
      <c r="M16" s="126"/>
      <c r="N16" s="126"/>
      <c r="O16" s="126"/>
      <c r="P16" s="49"/>
      <c r="Q16" s="49"/>
    </row>
    <row r="17" spans="1:17" ht="33.75" customHeight="1">
      <c r="A17" s="242" t="s">
        <v>147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4"/>
      <c r="L17" s="126"/>
      <c r="M17" s="126"/>
      <c r="N17" s="126"/>
      <c r="O17" s="126"/>
      <c r="P17" s="49"/>
      <c r="Q17" s="49"/>
    </row>
    <row r="18" spans="1:17" ht="15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49"/>
      <c r="Q18" s="49"/>
    </row>
    <row r="19" spans="1:17" ht="12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49"/>
      <c r="Q19" s="49"/>
    </row>
    <row r="20" spans="1:17" ht="25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49"/>
      <c r="Q20" s="49"/>
    </row>
    <row r="21" spans="1:17" ht="12.7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49"/>
      <c r="Q21" s="49"/>
    </row>
    <row r="22" spans="1:17" ht="12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49"/>
      <c r="Q22" s="49"/>
    </row>
    <row r="23" spans="1:17" ht="12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49"/>
      <c r="Q23" s="49"/>
    </row>
    <row r="24" spans="1:17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7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</sheetData>
  <mergeCells count="11">
    <mergeCell ref="A17:K17"/>
    <mergeCell ref="I8:K11"/>
    <mergeCell ref="F10:H13"/>
    <mergeCell ref="C12:E13"/>
    <mergeCell ref="A1:K1"/>
    <mergeCell ref="A2:K2"/>
    <mergeCell ref="A3:K3"/>
    <mergeCell ref="A4:K4"/>
    <mergeCell ref="C6:E6"/>
    <mergeCell ref="F6:H6"/>
    <mergeCell ref="I6:K6"/>
  </mergeCells>
  <phoneticPr fontId="23" type="noConversion"/>
  <pageMargins left="0.75" right="0.75" top="1" bottom="1" header="0.5" footer="0.5"/>
  <pageSetup paperSize="9" scale="64" orientation="landscape" horizontalDpi="300" r:id="rId1"/>
  <headerFooter alignWithMargins="0"/>
  <colBreaks count="1" manualBreakCount="1">
    <brk id="15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W108"/>
  <sheetViews>
    <sheetView view="pageBreakPreview" zoomScaleNormal="75" zoomScaleSheetLayoutView="100" workbookViewId="0">
      <selection activeCell="O12" sqref="O12"/>
    </sheetView>
  </sheetViews>
  <sheetFormatPr defaultRowHeight="12.75"/>
  <cols>
    <col min="1" max="1" width="73.42578125" customWidth="1"/>
    <col min="2" max="2" width="10.5703125" customWidth="1"/>
    <col min="3" max="3" width="11.28515625" customWidth="1"/>
    <col min="4" max="4" width="16.140625" customWidth="1"/>
    <col min="5" max="5" width="12.140625" customWidth="1"/>
    <col min="6" max="6" width="10.7109375" customWidth="1"/>
    <col min="7" max="7" width="11" customWidth="1"/>
    <col min="8" max="8" width="11.85546875" customWidth="1"/>
  </cols>
  <sheetData>
    <row r="1" spans="1:18" ht="20.25" customHeight="1">
      <c r="A1" s="292" t="s">
        <v>105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0"/>
      <c r="O1" s="30"/>
      <c r="P1" s="30"/>
      <c r="Q1" s="30"/>
      <c r="R1" s="30"/>
    </row>
    <row r="2" spans="1:18" s="200" customFormat="1" ht="39" customHeight="1">
      <c r="A2" s="294" t="s">
        <v>139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  <c r="N2" s="199"/>
      <c r="O2" s="199"/>
      <c r="P2" s="199"/>
      <c r="Q2" s="199"/>
      <c r="R2" s="199"/>
    </row>
    <row r="3" spans="1:18" ht="20.25" customHeight="1">
      <c r="A3" s="308" t="s">
        <v>140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130"/>
      <c r="O3" s="130"/>
      <c r="P3" s="130"/>
      <c r="Q3" s="130"/>
      <c r="R3" s="130"/>
    </row>
    <row r="4" spans="1:18" ht="26.25" customHeight="1">
      <c r="A4" s="310" t="s">
        <v>41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0"/>
      <c r="O4" s="30"/>
      <c r="P4" s="30"/>
      <c r="Q4" s="30"/>
      <c r="R4" s="30"/>
    </row>
    <row r="5" spans="1:18" ht="42" customHeight="1">
      <c r="A5" s="131" t="s">
        <v>141</v>
      </c>
      <c r="B5" s="131"/>
      <c r="C5" s="123"/>
      <c r="D5" s="132"/>
      <c r="E5" s="276" t="s">
        <v>0</v>
      </c>
      <c r="F5" s="277"/>
      <c r="G5" s="278" t="s">
        <v>1</v>
      </c>
      <c r="H5" s="279"/>
      <c r="I5" s="280" t="s">
        <v>106</v>
      </c>
      <c r="J5" s="281"/>
      <c r="K5" s="282"/>
      <c r="L5" s="283"/>
      <c r="M5" s="284"/>
      <c r="N5" s="1"/>
      <c r="O5" s="1"/>
      <c r="P5" s="1"/>
      <c r="Q5" s="1"/>
      <c r="R5" s="1"/>
    </row>
    <row r="6" spans="1:18" ht="73.5" customHeight="1">
      <c r="A6" s="133" t="s">
        <v>6</v>
      </c>
      <c r="B6" s="134" t="s">
        <v>7</v>
      </c>
      <c r="C6" s="135" t="s">
        <v>2</v>
      </c>
      <c r="D6" s="124" t="s">
        <v>107</v>
      </c>
      <c r="E6" s="136" t="s">
        <v>3</v>
      </c>
      <c r="F6" s="137" t="s">
        <v>4</v>
      </c>
      <c r="G6" s="138" t="s">
        <v>3</v>
      </c>
      <c r="H6" s="139" t="s">
        <v>4</v>
      </c>
      <c r="I6" s="140" t="s">
        <v>3</v>
      </c>
      <c r="J6" s="141" t="s">
        <v>4</v>
      </c>
      <c r="K6" s="273" t="s">
        <v>5</v>
      </c>
      <c r="L6" s="274"/>
      <c r="M6" s="142"/>
      <c r="N6" s="143"/>
      <c r="O6" s="143"/>
      <c r="P6" s="271" t="s">
        <v>108</v>
      </c>
      <c r="Q6" s="271" t="s">
        <v>109</v>
      </c>
      <c r="R6" s="275" t="s">
        <v>110</v>
      </c>
    </row>
    <row r="7" spans="1:18" ht="12.75" customHeight="1">
      <c r="A7" s="144"/>
      <c r="B7" s="145"/>
      <c r="C7" s="146"/>
      <c r="D7" s="147"/>
      <c r="E7" s="289" t="s">
        <v>111</v>
      </c>
      <c r="F7" s="290"/>
      <c r="G7" s="290"/>
      <c r="H7" s="290"/>
      <c r="I7" s="290"/>
      <c r="J7" s="291"/>
      <c r="K7" s="148" t="s">
        <v>3</v>
      </c>
      <c r="L7" s="148" t="s">
        <v>30</v>
      </c>
      <c r="M7" s="273" t="s">
        <v>5</v>
      </c>
      <c r="N7" s="274"/>
      <c r="O7" s="149"/>
      <c r="P7" s="272"/>
      <c r="Q7" s="272"/>
      <c r="R7" s="272"/>
    </row>
    <row r="8" spans="1:18" ht="12.75" customHeight="1">
      <c r="A8" s="57" t="s">
        <v>43</v>
      </c>
      <c r="B8" s="150" t="s">
        <v>8</v>
      </c>
      <c r="C8" s="151" t="s">
        <v>112</v>
      </c>
      <c r="D8" s="215">
        <v>12</v>
      </c>
      <c r="E8" s="66">
        <f>SUM('[1]1o Kard'!E8,'[1]2o Kard'!E8,'[1]1o esperino Kard'!E8,[1]Mouzakiou!E8,[1]Palama!E8,[1]Sofades!E8,'[1]-'!E8)</f>
        <v>3</v>
      </c>
      <c r="F8" s="66">
        <v>2</v>
      </c>
      <c r="G8" s="152"/>
      <c r="H8" s="152"/>
      <c r="I8" s="152"/>
      <c r="J8" s="152"/>
      <c r="K8" s="153">
        <f>SUM(E8)</f>
        <v>3</v>
      </c>
      <c r="L8" s="153">
        <f>SUM(F8)</f>
        <v>2</v>
      </c>
      <c r="M8" s="153">
        <f>SUM(K8,L8)</f>
        <v>5</v>
      </c>
      <c r="N8" s="149"/>
      <c r="O8" s="149"/>
      <c r="P8" s="154">
        <f>(K8*100)/M8</f>
        <v>60</v>
      </c>
      <c r="Q8" s="154">
        <f>(L8*100)/M8</f>
        <v>40</v>
      </c>
      <c r="R8" s="154">
        <f>(M8*100)/D8</f>
        <v>41.666666666666664</v>
      </c>
    </row>
    <row r="9" spans="1:18" ht="12.75" customHeight="1">
      <c r="A9" s="57" t="s">
        <v>45</v>
      </c>
      <c r="B9" s="155" t="s">
        <v>8</v>
      </c>
      <c r="C9" s="151" t="s">
        <v>112</v>
      </c>
      <c r="D9" s="215">
        <v>12</v>
      </c>
      <c r="E9" s="66">
        <f>SUM('[1]1o Kard'!E9,'[1]2o Kard'!E9,'[1]1o esperino Kard'!E9,[1]Mouzakiou!E9,[1]Palama!E9,[1]Sofades!E9,'[1]-'!E9)</f>
        <v>3</v>
      </c>
      <c r="F9" s="66">
        <v>3</v>
      </c>
      <c r="G9" s="152"/>
      <c r="H9" s="152"/>
      <c r="I9" s="152"/>
      <c r="J9" s="152"/>
      <c r="K9" s="153">
        <f t="shared" ref="K9:L19" si="0">SUM(E9)</f>
        <v>3</v>
      </c>
      <c r="L9" s="153">
        <f t="shared" si="0"/>
        <v>3</v>
      </c>
      <c r="M9" s="153">
        <f>SUM(K9,L9)</f>
        <v>6</v>
      </c>
      <c r="N9" s="149"/>
      <c r="O9" s="149"/>
      <c r="P9" s="154">
        <f t="shared" ref="P9:P28" si="1">(K9*100)/M9</f>
        <v>50</v>
      </c>
      <c r="Q9" s="154">
        <f t="shared" ref="Q9:Q28" si="2">(L9*100)/M9</f>
        <v>50</v>
      </c>
      <c r="R9" s="154">
        <f t="shared" ref="R9:R28" si="3">(M9*100)/D9</f>
        <v>50</v>
      </c>
    </row>
    <row r="10" spans="1:18" ht="12.75" customHeight="1">
      <c r="A10" s="57" t="s">
        <v>46</v>
      </c>
      <c r="B10" s="150" t="s">
        <v>8</v>
      </c>
      <c r="C10" s="151" t="s">
        <v>112</v>
      </c>
      <c r="D10" s="215">
        <v>12</v>
      </c>
      <c r="E10" s="66">
        <f>SUM('[1]1o Kard'!E10,'[1]2o Kard'!E10,'[1]1o esperino Kard'!E10,[1]Mouzakiou!E10,[1]Palama!E10,[1]Sofades!E10,'[1]-'!E10)</f>
        <v>3</v>
      </c>
      <c r="F10" s="66">
        <v>2</v>
      </c>
      <c r="G10" s="152"/>
      <c r="H10" s="152"/>
      <c r="I10" s="152"/>
      <c r="J10" s="152"/>
      <c r="K10" s="153">
        <f t="shared" si="0"/>
        <v>3</v>
      </c>
      <c r="L10" s="153">
        <f t="shared" si="0"/>
        <v>2</v>
      </c>
      <c r="M10" s="153">
        <f>SUM(K10,L10)</f>
        <v>5</v>
      </c>
      <c r="N10" s="149"/>
      <c r="O10" s="149"/>
      <c r="P10" s="154">
        <f t="shared" si="1"/>
        <v>60</v>
      </c>
      <c r="Q10" s="154">
        <f t="shared" si="2"/>
        <v>40</v>
      </c>
      <c r="R10" s="154">
        <f t="shared" si="3"/>
        <v>41.666666666666664</v>
      </c>
    </row>
    <row r="11" spans="1:18" ht="20.25" customHeight="1">
      <c r="A11" s="57" t="s">
        <v>47</v>
      </c>
      <c r="B11" s="150" t="s">
        <v>8</v>
      </c>
      <c r="C11" s="151" t="s">
        <v>113</v>
      </c>
      <c r="D11" s="215">
        <v>17</v>
      </c>
      <c r="E11" s="66">
        <f>SUM('[1]1o Kard'!E11,'[1]2o Kard'!E11,'[1]1o esperino Kard'!E11,[1]Mouzakiou!E11,[1]Palama!E11,[1]Sofades!E11,'[1]-'!E11)</f>
        <v>6</v>
      </c>
      <c r="F11" s="66">
        <v>3</v>
      </c>
      <c r="G11" s="152"/>
      <c r="H11" s="152"/>
      <c r="I11" s="152"/>
      <c r="J11" s="152"/>
      <c r="K11" s="153">
        <f t="shared" si="0"/>
        <v>6</v>
      </c>
      <c r="L11" s="153">
        <f t="shared" si="0"/>
        <v>3</v>
      </c>
      <c r="M11" s="153">
        <f>SUM(K11,L11)</f>
        <v>9</v>
      </c>
      <c r="N11" s="149"/>
      <c r="O11" s="149"/>
      <c r="P11" s="154">
        <f t="shared" si="1"/>
        <v>66.666666666666671</v>
      </c>
      <c r="Q11" s="154">
        <f t="shared" si="2"/>
        <v>33.333333333333336</v>
      </c>
      <c r="R11" s="154">
        <f t="shared" si="3"/>
        <v>52.941176470588232</v>
      </c>
    </row>
    <row r="12" spans="1:18" ht="12.75" customHeight="1">
      <c r="A12" s="57" t="s">
        <v>48</v>
      </c>
      <c r="B12" s="156" t="s">
        <v>8</v>
      </c>
      <c r="C12" s="151" t="s">
        <v>113</v>
      </c>
      <c r="D12" s="215">
        <v>17</v>
      </c>
      <c r="E12" s="66">
        <f>SUM('[1]1o Kard'!E12,'[1]2o Kard'!E12,'[1]1o esperino Kard'!E12,[1]Mouzakiou!E12,[1]Palama!E12,[1]Sofades!E12,'[1]-'!E12)</f>
        <v>0</v>
      </c>
      <c r="F12" s="66">
        <f>SUM('[1]1o Kard'!F12,'[1]2o Kard'!F12,'[1]1o esperino Kard'!F12,[1]Mouzakiou!F12,[1]Palama!F12,[1]Sofades!F12,'[1]-'!F12)</f>
        <v>0</v>
      </c>
      <c r="G12" s="152"/>
      <c r="H12" s="152"/>
      <c r="I12" s="152"/>
      <c r="J12" s="152"/>
      <c r="K12" s="153">
        <f t="shared" si="0"/>
        <v>0</v>
      </c>
      <c r="L12" s="153">
        <f t="shared" si="0"/>
        <v>0</v>
      </c>
      <c r="M12" s="153">
        <f t="shared" ref="M12:M31" si="4">SUM(K12,L12)</f>
        <v>0</v>
      </c>
      <c r="N12" s="149"/>
      <c r="O12" s="149"/>
      <c r="P12" s="154"/>
      <c r="Q12" s="154"/>
      <c r="R12" s="154">
        <f t="shared" si="3"/>
        <v>0</v>
      </c>
    </row>
    <row r="13" spans="1:18" ht="12.75" customHeight="1">
      <c r="A13" s="57" t="s">
        <v>49</v>
      </c>
      <c r="B13" s="156" t="s">
        <v>8</v>
      </c>
      <c r="C13" s="151" t="s">
        <v>113</v>
      </c>
      <c r="D13" s="215">
        <v>17</v>
      </c>
      <c r="E13" s="66">
        <f>SUM('[1]1o Kard'!E13,'[1]2o Kard'!E13,'[1]1o esperino Kard'!E13,[1]Mouzakiou!E13,[1]Palama!E13,[1]Sofades!E13,'[1]-'!E13)</f>
        <v>0</v>
      </c>
      <c r="F13" s="66">
        <f>SUM('[1]1o Kard'!F13,'[1]2o Kard'!F13,'[1]1o esperino Kard'!F13,[1]Mouzakiou!F13,[1]Palama!F13,[1]Sofades!F13,'[1]-'!F13)</f>
        <v>2</v>
      </c>
      <c r="G13" s="152"/>
      <c r="H13" s="152"/>
      <c r="I13" s="152"/>
      <c r="J13" s="152"/>
      <c r="K13" s="153">
        <f t="shared" si="0"/>
        <v>0</v>
      </c>
      <c r="L13" s="153">
        <f t="shared" si="0"/>
        <v>2</v>
      </c>
      <c r="M13" s="153">
        <f t="shared" si="4"/>
        <v>2</v>
      </c>
      <c r="N13" s="149"/>
      <c r="O13" s="149"/>
      <c r="P13" s="154">
        <f t="shared" si="1"/>
        <v>0</v>
      </c>
      <c r="Q13" s="154">
        <f t="shared" si="2"/>
        <v>100</v>
      </c>
      <c r="R13" s="154">
        <f t="shared" si="3"/>
        <v>11.764705882352942</v>
      </c>
    </row>
    <row r="14" spans="1:18" ht="12.75" customHeight="1">
      <c r="A14" s="64" t="s">
        <v>50</v>
      </c>
      <c r="B14" s="156" t="s">
        <v>114</v>
      </c>
      <c r="C14" s="151" t="s">
        <v>115</v>
      </c>
      <c r="D14" s="215">
        <v>16</v>
      </c>
      <c r="E14" s="66">
        <f>SUM('[1]1o Kard'!E14,'[1]2o Kard'!E14,'[1]1o esperino Kard'!E14,[1]Mouzakiou!E14,[1]Palama!E14,[1]Sofades!E14,'[1]-'!E14)</f>
        <v>13</v>
      </c>
      <c r="F14" s="66">
        <v>1</v>
      </c>
      <c r="G14" s="152"/>
      <c r="H14" s="152"/>
      <c r="I14" s="152"/>
      <c r="J14" s="152"/>
      <c r="K14" s="153">
        <f t="shared" si="0"/>
        <v>13</v>
      </c>
      <c r="L14" s="153">
        <f t="shared" si="0"/>
        <v>1</v>
      </c>
      <c r="M14" s="153">
        <f t="shared" si="4"/>
        <v>14</v>
      </c>
      <c r="N14" s="149"/>
      <c r="O14" s="149"/>
      <c r="P14" s="154">
        <f t="shared" si="1"/>
        <v>92.857142857142861</v>
      </c>
      <c r="Q14" s="154">
        <f t="shared" si="2"/>
        <v>7.1428571428571432</v>
      </c>
      <c r="R14" s="154">
        <f t="shared" si="3"/>
        <v>87.5</v>
      </c>
    </row>
    <row r="15" spans="1:18" ht="12.75" customHeight="1">
      <c r="A15" s="57" t="s">
        <v>52</v>
      </c>
      <c r="B15" s="156" t="s">
        <v>114</v>
      </c>
      <c r="C15" s="151" t="s">
        <v>115</v>
      </c>
      <c r="D15" s="215">
        <v>16</v>
      </c>
      <c r="E15" s="66">
        <f>SUM('[1]1o Kard'!E15,'[1]2o Kard'!E15,'[1]1o esperino Kard'!E15,[1]Mouzakiou!E15,[1]Palama!E15,[1]Sofades!E15,'[1]-'!E15)</f>
        <v>13</v>
      </c>
      <c r="F15" s="66">
        <v>2</v>
      </c>
      <c r="G15" s="152"/>
      <c r="H15" s="152"/>
      <c r="I15" s="152"/>
      <c r="J15" s="152"/>
      <c r="K15" s="153">
        <f t="shared" si="0"/>
        <v>13</v>
      </c>
      <c r="L15" s="153">
        <f t="shared" si="0"/>
        <v>2</v>
      </c>
      <c r="M15" s="153">
        <f t="shared" si="4"/>
        <v>15</v>
      </c>
      <c r="N15" s="149"/>
      <c r="O15" s="149"/>
      <c r="P15" s="154">
        <f t="shared" si="1"/>
        <v>86.666666666666671</v>
      </c>
      <c r="Q15" s="154">
        <f t="shared" si="2"/>
        <v>13.333333333333334</v>
      </c>
      <c r="R15" s="154">
        <f t="shared" si="3"/>
        <v>93.75</v>
      </c>
    </row>
    <row r="16" spans="1:18" ht="12.75" customHeight="1">
      <c r="A16" s="57" t="s">
        <v>53</v>
      </c>
      <c r="B16" s="156" t="s">
        <v>114</v>
      </c>
      <c r="C16" s="151" t="s">
        <v>115</v>
      </c>
      <c r="D16" s="215">
        <v>16</v>
      </c>
      <c r="E16" s="66">
        <f>SUM('[1]1o Kard'!E16,'[1]2o Kard'!E16,'[1]1o esperino Kard'!E16,[1]Mouzakiou!E16,[1]Palama!E16,[1]Sofades!E16,'[1]-'!E16)</f>
        <v>5</v>
      </c>
      <c r="F16" s="66">
        <v>2</v>
      </c>
      <c r="G16" s="152"/>
      <c r="H16" s="152"/>
      <c r="I16" s="152"/>
      <c r="J16" s="152"/>
      <c r="K16" s="153">
        <f t="shared" si="0"/>
        <v>5</v>
      </c>
      <c r="L16" s="153">
        <f t="shared" si="0"/>
        <v>2</v>
      </c>
      <c r="M16" s="153">
        <f t="shared" si="4"/>
        <v>7</v>
      </c>
      <c r="N16" s="149"/>
      <c r="O16" s="149"/>
      <c r="P16" s="154">
        <f t="shared" si="1"/>
        <v>71.428571428571431</v>
      </c>
      <c r="Q16" s="154">
        <f t="shared" si="2"/>
        <v>28.571428571428573</v>
      </c>
      <c r="R16" s="154">
        <f t="shared" si="3"/>
        <v>43.75</v>
      </c>
    </row>
    <row r="17" spans="1:18" ht="12.75" customHeight="1">
      <c r="A17" s="57" t="s">
        <v>54</v>
      </c>
      <c r="B17" s="150" t="s">
        <v>55</v>
      </c>
      <c r="C17" s="151" t="s">
        <v>115</v>
      </c>
      <c r="D17" s="215">
        <f>SUM('[1]1o Kard'!D17,'[1]2o Kard'!D17,'[1]1o esperino Kard'!D17,[1]Mouzakiou!D17,[1]Palama!D17,[1]Sofades!D17,'[1]-'!D17)</f>
        <v>2</v>
      </c>
      <c r="E17" s="66">
        <f>SUM('[1]1o Kard'!E17,'[1]2o Kard'!E17,'[1]1o esperino Kard'!E17,[1]Mouzakiou!E17,[1]Palama!E17,[1]Sofades!E17,'[1]-'!E17)</f>
        <v>0</v>
      </c>
      <c r="F17" s="66">
        <f>SUM('[1]1o Kard'!F17,'[1]2o Kard'!F17,'[1]1o esperino Kard'!F17,[1]Mouzakiou!F17,[1]Palama!F17,[1]Sofades!F17,'[1]-'!F17)</f>
        <v>0</v>
      </c>
      <c r="G17" s="157"/>
      <c r="H17" s="157"/>
      <c r="I17" s="157"/>
      <c r="J17" s="157"/>
      <c r="K17" s="153">
        <f t="shared" si="0"/>
        <v>0</v>
      </c>
      <c r="L17" s="153">
        <f t="shared" si="0"/>
        <v>0</v>
      </c>
      <c r="M17" s="153">
        <f t="shared" si="4"/>
        <v>0</v>
      </c>
      <c r="N17" s="149"/>
      <c r="O17" s="149"/>
      <c r="P17" s="154"/>
      <c r="Q17" s="154"/>
      <c r="R17" s="154">
        <f>(M17*100)/D17</f>
        <v>0</v>
      </c>
    </row>
    <row r="18" spans="1:18" ht="12.75" customHeight="1">
      <c r="A18" s="57" t="s">
        <v>56</v>
      </c>
      <c r="B18" s="150" t="s">
        <v>55</v>
      </c>
      <c r="C18" s="151" t="s">
        <v>115</v>
      </c>
      <c r="D18" s="215">
        <f>SUM('[1]1o Kard'!D18,'[1]2o Kard'!D18,'[1]1o esperino Kard'!D18,[1]Mouzakiou!D18,[1]Palama!D18,[1]Sofades!D18,'[1]-'!D18)</f>
        <v>2</v>
      </c>
      <c r="E18" s="66">
        <f>SUM('[1]1o Kard'!E18,'[1]2o Kard'!E18,'[1]1o esperino Kard'!E18,[1]Mouzakiou!E18,[1]Palama!E18,[1]Sofades!E18,'[1]-'!E18)</f>
        <v>0</v>
      </c>
      <c r="F18" s="66">
        <f>SUM('[1]1o Kard'!F18,'[1]2o Kard'!F18,'[1]1o esperino Kard'!F18,[1]Mouzakiou!F18,[1]Palama!F18,[1]Sofades!F18,'[1]-'!F18)</f>
        <v>0</v>
      </c>
      <c r="G18" s="157"/>
      <c r="H18" s="157"/>
      <c r="I18" s="157"/>
      <c r="J18" s="157"/>
      <c r="K18" s="153">
        <f t="shared" si="0"/>
        <v>0</v>
      </c>
      <c r="L18" s="153">
        <f t="shared" si="0"/>
        <v>0</v>
      </c>
      <c r="M18" s="153">
        <f t="shared" si="4"/>
        <v>0</v>
      </c>
      <c r="N18" s="149"/>
      <c r="O18" s="149"/>
      <c r="P18" s="154"/>
      <c r="Q18" s="154"/>
      <c r="R18" s="154">
        <f>(M18*100)/D18</f>
        <v>0</v>
      </c>
    </row>
    <row r="19" spans="1:18" ht="12.75" customHeight="1">
      <c r="A19" s="57" t="s">
        <v>57</v>
      </c>
      <c r="B19" s="150" t="s">
        <v>55</v>
      </c>
      <c r="C19" s="151" t="s">
        <v>115</v>
      </c>
      <c r="D19" s="215">
        <f>SUM('[1]1o Kard'!D19,'[1]2o Kard'!D19,'[1]1o esperino Kard'!D19,[1]Mouzakiou!D19,[1]Palama!D19,[1]Sofades!D19,'[1]-'!D19)</f>
        <v>2</v>
      </c>
      <c r="E19" s="66">
        <f>SUM('[1]1o Kard'!E19,'[1]2o Kard'!E19,'[1]1o esperino Kard'!E19,[1]Mouzakiou!E19,[1]Palama!E19,[1]Sofades!E19,'[1]-'!E19)</f>
        <v>0</v>
      </c>
      <c r="F19" s="66">
        <f>SUM('[1]1o Kard'!F19,'[1]2o Kard'!F19,'[1]1o esperino Kard'!F19,[1]Mouzakiou!F19,[1]Palama!F19,[1]Sofades!F19,'[1]-'!F19)</f>
        <v>0</v>
      </c>
      <c r="G19" s="157"/>
      <c r="H19" s="157"/>
      <c r="I19" s="157"/>
      <c r="J19" s="157"/>
      <c r="K19" s="153">
        <f t="shared" si="0"/>
        <v>0</v>
      </c>
      <c r="L19" s="153">
        <f t="shared" si="0"/>
        <v>0</v>
      </c>
      <c r="M19" s="153">
        <f t="shared" si="4"/>
        <v>0</v>
      </c>
      <c r="N19" s="149"/>
      <c r="O19" s="149"/>
      <c r="P19" s="154"/>
      <c r="Q19" s="154"/>
      <c r="R19" s="154">
        <f>(M19*100)/D19</f>
        <v>0</v>
      </c>
    </row>
    <row r="20" spans="1:18" ht="12.75" customHeight="1">
      <c r="A20" s="57" t="s">
        <v>61</v>
      </c>
      <c r="B20" s="158" t="s">
        <v>9</v>
      </c>
      <c r="C20" s="159" t="s">
        <v>112</v>
      </c>
      <c r="D20" s="215">
        <v>12</v>
      </c>
      <c r="E20" s="157"/>
      <c r="F20" s="157"/>
      <c r="G20" s="66">
        <f>SUM('[1]1o Kard'!G20,'[1]2o Kard'!G20,'[1]1o esperino Kard'!G20,[1]Mouzakiou!G20,[1]Palama!G20,[1]Sofades!G20,'[1]-'!G20)</f>
        <v>7</v>
      </c>
      <c r="H20" s="66">
        <v>3</v>
      </c>
      <c r="I20" s="157"/>
      <c r="J20" s="157"/>
      <c r="K20" s="153">
        <f>SUM(G20)</f>
        <v>7</v>
      </c>
      <c r="L20" s="153">
        <f>SUM(H20)</f>
        <v>3</v>
      </c>
      <c r="M20" s="153">
        <f t="shared" si="4"/>
        <v>10</v>
      </c>
      <c r="N20" s="149"/>
      <c r="O20" s="149"/>
      <c r="P20" s="154">
        <f t="shared" si="1"/>
        <v>70</v>
      </c>
      <c r="Q20" s="154">
        <f t="shared" si="2"/>
        <v>30</v>
      </c>
      <c r="R20" s="154">
        <f t="shared" si="3"/>
        <v>83.333333333333329</v>
      </c>
    </row>
    <row r="21" spans="1:18" ht="12.75" customHeight="1">
      <c r="A21" s="57" t="s">
        <v>62</v>
      </c>
      <c r="B21" s="158" t="s">
        <v>9</v>
      </c>
      <c r="C21" s="159" t="s">
        <v>112</v>
      </c>
      <c r="D21" s="215">
        <v>12</v>
      </c>
      <c r="E21" s="157"/>
      <c r="F21" s="157"/>
      <c r="G21" s="66">
        <f>SUM('[1]1o Kard'!G21,'[1]2o Kard'!G21,'[1]1o esperino Kard'!G21,[1]Mouzakiou!G21,[1]Palama!G21,[1]Sofades!G21,'[1]-'!G21)</f>
        <v>3</v>
      </c>
      <c r="H21" s="66">
        <f>SUM('[1]1o Kard'!H21,'[1]2o Kard'!H21,'[1]1o esperino Kard'!H21,[1]Mouzakiou!H21,[1]Palama!H21,[1]Sofades!H21,'[1]-'!H21)</f>
        <v>2</v>
      </c>
      <c r="I21" s="157"/>
      <c r="J21" s="157"/>
      <c r="K21" s="153">
        <f t="shared" ref="K21:L25" si="5">SUM(G21)</f>
        <v>3</v>
      </c>
      <c r="L21" s="153">
        <f t="shared" si="5"/>
        <v>2</v>
      </c>
      <c r="M21" s="153">
        <f t="shared" si="4"/>
        <v>5</v>
      </c>
      <c r="N21" s="149"/>
      <c r="O21" s="149"/>
      <c r="P21" s="154">
        <f t="shared" si="1"/>
        <v>60</v>
      </c>
      <c r="Q21" s="154">
        <f t="shared" si="2"/>
        <v>40</v>
      </c>
      <c r="R21" s="154">
        <f t="shared" si="3"/>
        <v>41.666666666666664</v>
      </c>
    </row>
    <row r="22" spans="1:18" ht="25.5" customHeight="1">
      <c r="A22" s="57" t="s">
        <v>63</v>
      </c>
      <c r="B22" s="158" t="s">
        <v>9</v>
      </c>
      <c r="C22" s="160" t="s">
        <v>112</v>
      </c>
      <c r="D22" s="215">
        <v>12</v>
      </c>
      <c r="E22" s="157"/>
      <c r="F22" s="157"/>
      <c r="G22" s="66">
        <f>SUM('[1]1o Kard'!G22,'[1]2o Kard'!G22,'[1]1o esperino Kard'!G22,[1]Mouzakiou!G22,[1]Palama!G22,[1]Sofades!G22,'[1]-'!G22)</f>
        <v>3</v>
      </c>
      <c r="H22" s="66">
        <f>SUM('[1]1o Kard'!H22,'[1]2o Kard'!H22,'[1]1o esperino Kard'!H22,[1]Mouzakiou!H22,[1]Palama!H22,[1]Sofades!H22,'[1]-'!H22)</f>
        <v>3</v>
      </c>
      <c r="I22" s="157"/>
      <c r="J22" s="157"/>
      <c r="K22" s="153">
        <f t="shared" si="5"/>
        <v>3</v>
      </c>
      <c r="L22" s="153">
        <f t="shared" si="5"/>
        <v>3</v>
      </c>
      <c r="M22" s="153">
        <f t="shared" si="4"/>
        <v>6</v>
      </c>
      <c r="N22" s="1"/>
      <c r="O22" s="1"/>
      <c r="P22" s="154">
        <f t="shared" si="1"/>
        <v>50</v>
      </c>
      <c r="Q22" s="154">
        <f t="shared" si="2"/>
        <v>50</v>
      </c>
      <c r="R22" s="154">
        <f t="shared" si="3"/>
        <v>50</v>
      </c>
    </row>
    <row r="23" spans="1:18" ht="12.75" customHeight="1">
      <c r="A23" s="57" t="s">
        <v>64</v>
      </c>
      <c r="B23" s="158" t="s">
        <v>9</v>
      </c>
      <c r="C23" s="160" t="s">
        <v>116</v>
      </c>
      <c r="D23" s="215">
        <v>17</v>
      </c>
      <c r="E23" s="157"/>
      <c r="F23" s="157"/>
      <c r="G23" s="66">
        <f>SUM('[1]1o Kard'!G23,'[1]2o Kard'!G23,'[1]1o esperino Kard'!G23,[1]Mouzakiou!G23,[1]Palama!G23,[1]Sofades!G23,'[1]-'!G23)</f>
        <v>4</v>
      </c>
      <c r="H23" s="66">
        <v>3</v>
      </c>
      <c r="I23" s="157"/>
      <c r="J23" s="157"/>
      <c r="K23" s="153">
        <f t="shared" si="5"/>
        <v>4</v>
      </c>
      <c r="L23" s="153">
        <f t="shared" si="5"/>
        <v>3</v>
      </c>
      <c r="M23" s="153">
        <f t="shared" si="4"/>
        <v>7</v>
      </c>
      <c r="N23" s="1"/>
      <c r="O23" s="1"/>
      <c r="P23" s="154">
        <f t="shared" si="1"/>
        <v>57.142857142857146</v>
      </c>
      <c r="Q23" s="154">
        <f t="shared" si="2"/>
        <v>42.857142857142854</v>
      </c>
      <c r="R23" s="154">
        <f t="shared" si="3"/>
        <v>41.176470588235297</v>
      </c>
    </row>
    <row r="24" spans="1:18" ht="12.75" customHeight="1">
      <c r="A24" s="57" t="s">
        <v>65</v>
      </c>
      <c r="B24" s="158" t="s">
        <v>9</v>
      </c>
      <c r="C24" s="160" t="s">
        <v>116</v>
      </c>
      <c r="D24" s="215">
        <v>17</v>
      </c>
      <c r="E24" s="157"/>
      <c r="F24" s="157"/>
      <c r="G24" s="66">
        <f>SUM('[1]1o Kard'!G24,'[1]2o Kard'!G24,'[1]1o esperino Kard'!G24,[1]Mouzakiou!G24,[1]Palama!G24,[1]Sofades!G24,'[1]-'!G24)</f>
        <v>4</v>
      </c>
      <c r="H24" s="66">
        <f>SUM('[1]1o Kard'!H24,'[1]2o Kard'!H24,'[1]1o esperino Kard'!H24,[1]Mouzakiou!H24,[1]Palama!H24,[1]Sofades!H24,'[1]-'!H24)</f>
        <v>2</v>
      </c>
      <c r="I24" s="157"/>
      <c r="J24" s="157"/>
      <c r="K24" s="153">
        <f t="shared" si="5"/>
        <v>4</v>
      </c>
      <c r="L24" s="153">
        <f t="shared" si="5"/>
        <v>2</v>
      </c>
      <c r="M24" s="153">
        <f t="shared" si="4"/>
        <v>6</v>
      </c>
      <c r="N24" s="1"/>
      <c r="O24" s="1"/>
      <c r="P24" s="154">
        <f t="shared" si="1"/>
        <v>66.666666666666671</v>
      </c>
      <c r="Q24" s="154">
        <f t="shared" si="2"/>
        <v>33.333333333333336</v>
      </c>
      <c r="R24" s="154">
        <f t="shared" si="3"/>
        <v>35.294117647058826</v>
      </c>
    </row>
    <row r="25" spans="1:18" ht="12.75" customHeight="1">
      <c r="A25" s="64" t="s">
        <v>66</v>
      </c>
      <c r="B25" s="158" t="s">
        <v>9</v>
      </c>
      <c r="C25" s="160" t="s">
        <v>116</v>
      </c>
      <c r="D25" s="215">
        <v>17</v>
      </c>
      <c r="E25" s="157"/>
      <c r="F25" s="157"/>
      <c r="G25" s="66">
        <f>SUM('[1]1o Kard'!G25,'[1]2o Kard'!G25,'[1]1o esperino Kard'!G25,[1]Mouzakiou!G25,[1]Palama!G25,[1]Sofades!G25,'[1]-'!G25)</f>
        <v>4</v>
      </c>
      <c r="H25" s="66">
        <f>SUM('[1]1o Kard'!H25,'[1]2o Kard'!H25,'[1]1o esperino Kard'!H25,[1]Mouzakiou!H25,[1]Palama!H25,[1]Sofades!H25,'[1]-'!H25)</f>
        <v>0</v>
      </c>
      <c r="I25" s="157"/>
      <c r="J25" s="157"/>
      <c r="K25" s="153">
        <f t="shared" si="5"/>
        <v>4</v>
      </c>
      <c r="L25" s="153">
        <f t="shared" si="5"/>
        <v>0</v>
      </c>
      <c r="M25" s="153">
        <f t="shared" si="4"/>
        <v>4</v>
      </c>
      <c r="N25" s="1"/>
      <c r="O25" s="1"/>
      <c r="P25" s="154">
        <f t="shared" si="1"/>
        <v>100</v>
      </c>
      <c r="Q25" s="154">
        <f t="shared" si="2"/>
        <v>0</v>
      </c>
      <c r="R25" s="154">
        <f t="shared" si="3"/>
        <v>23.529411764705884</v>
      </c>
    </row>
    <row r="26" spans="1:18" ht="12.75" customHeight="1">
      <c r="A26" s="57" t="s">
        <v>117</v>
      </c>
      <c r="B26" s="161" t="s">
        <v>58</v>
      </c>
      <c r="C26" s="162" t="s">
        <v>115</v>
      </c>
      <c r="D26" s="215">
        <f>SUM('[1]1o Kard'!D26,'[1]2o Kard'!D26,'[1]1o esperino Kard'!D26,[1]Mouzakiou!D26,[1]Palama!D26,[1]Sofades!D26,'[1]-'!D26)</f>
        <v>4</v>
      </c>
      <c r="E26" s="157"/>
      <c r="F26" s="157"/>
      <c r="G26" s="157"/>
      <c r="H26" s="157"/>
      <c r="I26" s="66">
        <f>SUM('[1]1o Kard'!I26,'[1]2o Kard'!I26,'[1]1o esperino Kard'!I26,[1]Mouzakiou!I26,[1]Palama!I26,[1]Sofades!I26,'[1]-'!I26)</f>
        <v>3</v>
      </c>
      <c r="J26" s="66">
        <f>SUM('[1]1o Kard'!J26,'[1]2o Kard'!J26,'[1]1o esperino Kard'!J26,[1]Mouzakiou!J26,[1]Palama!J26,[1]Sofades!J26,'[1]-'!J26)</f>
        <v>0</v>
      </c>
      <c r="K26" s="153">
        <f>SUM(I26)</f>
        <v>3</v>
      </c>
      <c r="L26" s="153">
        <f>SUM(J26)</f>
        <v>0</v>
      </c>
      <c r="M26" s="153">
        <f t="shared" si="4"/>
        <v>3</v>
      </c>
      <c r="N26" s="1"/>
      <c r="O26" s="1"/>
      <c r="P26" s="154">
        <f t="shared" si="1"/>
        <v>100</v>
      </c>
      <c r="Q26" s="154">
        <f t="shared" si="2"/>
        <v>0</v>
      </c>
      <c r="R26" s="154">
        <f t="shared" si="3"/>
        <v>75</v>
      </c>
    </row>
    <row r="27" spans="1:18" ht="12.75" customHeight="1">
      <c r="A27" s="57" t="s">
        <v>59</v>
      </c>
      <c r="B27" s="161" t="s">
        <v>58</v>
      </c>
      <c r="C27" s="162" t="s">
        <v>115</v>
      </c>
      <c r="D27" s="215">
        <f>SUM('[1]1o Kard'!D27,'[1]2o Kard'!D27,'[1]1o esperino Kard'!D27,[1]Mouzakiou!D27,[1]Palama!D27,[1]Sofades!D27,'[1]-'!D27)</f>
        <v>4</v>
      </c>
      <c r="E27" s="157"/>
      <c r="F27" s="157"/>
      <c r="G27" s="157"/>
      <c r="H27" s="157"/>
      <c r="I27" s="66">
        <f>SUM('[1]1o Kard'!I27,'[1]2o Kard'!I27,'[1]1o esperino Kard'!I27,[1]Mouzakiou!I27,[1]Palama!I27,[1]Sofades!I27,'[1]-'!I27)</f>
        <v>3</v>
      </c>
      <c r="J27" s="66">
        <f>SUM('[1]1o Kard'!J27,'[1]2o Kard'!J27,'[1]1o esperino Kard'!J27,[1]Mouzakiou!J27,[1]Palama!J27,[1]Sofades!J27,'[1]-'!J27)</f>
        <v>0</v>
      </c>
      <c r="K27" s="153">
        <f t="shared" ref="K27:L31" si="6">SUM(I27)</f>
        <v>3</v>
      </c>
      <c r="L27" s="153">
        <f t="shared" si="6"/>
        <v>0</v>
      </c>
      <c r="M27" s="153">
        <f t="shared" si="4"/>
        <v>3</v>
      </c>
      <c r="N27" s="1"/>
      <c r="O27" s="1"/>
      <c r="P27" s="154">
        <f t="shared" si="1"/>
        <v>100</v>
      </c>
      <c r="Q27" s="154">
        <f t="shared" si="2"/>
        <v>0</v>
      </c>
      <c r="R27" s="154">
        <f t="shared" si="3"/>
        <v>75</v>
      </c>
    </row>
    <row r="28" spans="1:18" ht="12.75" customHeight="1">
      <c r="A28" s="57" t="s">
        <v>118</v>
      </c>
      <c r="B28" s="161" t="s">
        <v>58</v>
      </c>
      <c r="C28" s="162" t="s">
        <v>115</v>
      </c>
      <c r="D28" s="215">
        <f>SUM('[1]1o Kard'!D28,'[1]2o Kard'!D28,'[1]1o esperino Kard'!D28,[1]Mouzakiou!D28,[1]Palama!D28,[1]Sofades!D28,'[1]-'!D28)</f>
        <v>4</v>
      </c>
      <c r="E28" s="157"/>
      <c r="F28" s="157"/>
      <c r="G28" s="157"/>
      <c r="H28" s="157"/>
      <c r="I28" s="66">
        <f>SUM('[1]1o Kard'!I28,'[1]2o Kard'!I28,'[1]1o esperino Kard'!I28,[1]Mouzakiou!I28,[1]Palama!I28,[1]Sofades!I28,'[1]-'!I28)</f>
        <v>1</v>
      </c>
      <c r="J28" s="66">
        <f>SUM('[1]1o Kard'!J28,'[1]2o Kard'!J28,'[1]1o esperino Kard'!J28,[1]Mouzakiou!J28,[1]Palama!J28,[1]Sofades!J28,'[1]-'!J28)</f>
        <v>0</v>
      </c>
      <c r="K28" s="153">
        <f t="shared" si="6"/>
        <v>1</v>
      </c>
      <c r="L28" s="153">
        <f t="shared" si="6"/>
        <v>0</v>
      </c>
      <c r="M28" s="153">
        <f t="shared" si="4"/>
        <v>1</v>
      </c>
      <c r="N28" s="1"/>
      <c r="O28" s="1"/>
      <c r="P28" s="154">
        <f t="shared" si="1"/>
        <v>100</v>
      </c>
      <c r="Q28" s="154">
        <f t="shared" si="2"/>
        <v>0</v>
      </c>
      <c r="R28" s="154">
        <f t="shared" si="3"/>
        <v>25</v>
      </c>
    </row>
    <row r="29" spans="1:18" ht="12.75" customHeight="1">
      <c r="A29" s="163" t="s">
        <v>119</v>
      </c>
      <c r="B29" s="161" t="s">
        <v>60</v>
      </c>
      <c r="C29" s="162" t="s">
        <v>115</v>
      </c>
      <c r="D29" s="215">
        <f>SUM('[1]1o Kard'!D29,'[1]2o Kard'!D29,'[1]1o esperino Kard'!D29,[1]Mouzakiou!D29,[1]Palama!D29,[1]Sofades!D29,'[1]-'!D29)</f>
        <v>0</v>
      </c>
      <c r="E29" s="157"/>
      <c r="F29" s="157"/>
      <c r="G29" s="157"/>
      <c r="H29" s="157"/>
      <c r="I29" s="66">
        <f>SUM('[1]1o Kard'!I29,'[1]2o Kard'!I29,'[1]1o esperino Kard'!I29,[1]Mouzakiou!I29,[1]Palama!I29,[1]Sofades!I29,'[1]-'!I29)</f>
        <v>0</v>
      </c>
      <c r="J29" s="66">
        <f>SUM('[1]1o Kard'!J29,'[1]2o Kard'!J29,'[1]1o esperino Kard'!J29,[1]Mouzakiou!J29,[1]Palama!J29,[1]Sofades!J29,'[1]-'!J29)</f>
        <v>0</v>
      </c>
      <c r="K29" s="153">
        <f t="shared" si="6"/>
        <v>0</v>
      </c>
      <c r="L29" s="153">
        <f t="shared" si="6"/>
        <v>0</v>
      </c>
      <c r="M29" s="153">
        <f t="shared" si="4"/>
        <v>0</v>
      </c>
      <c r="N29" s="1"/>
      <c r="O29" s="1"/>
      <c r="P29" s="154"/>
      <c r="Q29" s="154"/>
      <c r="R29" s="154"/>
    </row>
    <row r="30" spans="1:18" ht="15.75" customHeight="1">
      <c r="A30" s="163" t="s">
        <v>120</v>
      </c>
      <c r="B30" s="161" t="s">
        <v>60</v>
      </c>
      <c r="C30" s="162" t="s">
        <v>115</v>
      </c>
      <c r="D30" s="215">
        <f>SUM('[1]1o Kard'!D30,'[1]2o Kard'!D30,'[1]1o esperino Kard'!D30,[1]Mouzakiou!D30,[1]Palama!D30,[1]Sofades!D30,'[1]-'!D30)</f>
        <v>0</v>
      </c>
      <c r="E30" s="157"/>
      <c r="F30" s="157"/>
      <c r="G30" s="157"/>
      <c r="H30" s="157"/>
      <c r="I30" s="66">
        <f>SUM('[1]1o Kard'!I30,'[1]2o Kard'!I30,'[1]1o esperino Kard'!I30,[1]Mouzakiou!I30,[1]Palama!I30,[1]Sofades!I30,'[1]-'!I30)</f>
        <v>0</v>
      </c>
      <c r="J30" s="66">
        <f>SUM('[1]1o Kard'!J30,'[1]2o Kard'!J30,'[1]1o esperino Kard'!J30,[1]Mouzakiou!J30,[1]Palama!J30,[1]Sofades!J30,'[1]-'!J30)</f>
        <v>0</v>
      </c>
      <c r="K30" s="153">
        <f t="shared" si="6"/>
        <v>0</v>
      </c>
      <c r="L30" s="153">
        <f t="shared" si="6"/>
        <v>0</v>
      </c>
      <c r="M30" s="153">
        <f t="shared" si="4"/>
        <v>0</v>
      </c>
      <c r="N30" s="1"/>
      <c r="O30" s="1"/>
      <c r="P30" s="154"/>
      <c r="Q30" s="154"/>
      <c r="R30" s="154"/>
    </row>
    <row r="31" spans="1:18" ht="14.25" customHeight="1" thickBot="1">
      <c r="A31" s="163" t="s">
        <v>121</v>
      </c>
      <c r="B31" s="161" t="s">
        <v>60</v>
      </c>
      <c r="C31" s="162" t="s">
        <v>115</v>
      </c>
      <c r="D31" s="215">
        <f>SUM('[1]1o Kard'!D31,'[1]2o Kard'!D31,'[1]1o esperino Kard'!D31,[1]Mouzakiou!D31,[1]Palama!D31,[1]Sofades!D31,'[1]-'!D31)</f>
        <v>0</v>
      </c>
      <c r="E31" s="157"/>
      <c r="F31" s="157"/>
      <c r="G31" s="157"/>
      <c r="H31" s="157"/>
      <c r="I31" s="66">
        <f>SUM('[1]1o Kard'!I31,'[1]2o Kard'!I31,'[1]1o esperino Kard'!I31,[1]Mouzakiou!I31,[1]Palama!I31,[1]Sofades!I31,'[1]-'!I31)</f>
        <v>0</v>
      </c>
      <c r="J31" s="66">
        <f>SUM('[1]1o Kard'!J31,'[1]2o Kard'!J31,'[1]1o esperino Kard'!J31,[1]Mouzakiou!J31,[1]Palama!J31,[1]Sofades!J31,'[1]-'!J31)</f>
        <v>0</v>
      </c>
      <c r="K31" s="153">
        <f t="shared" si="6"/>
        <v>0</v>
      </c>
      <c r="L31" s="153">
        <f t="shared" si="6"/>
        <v>0</v>
      </c>
      <c r="M31" s="153">
        <f t="shared" si="4"/>
        <v>0</v>
      </c>
      <c r="N31" s="1"/>
      <c r="O31" s="1"/>
      <c r="P31" s="154"/>
      <c r="Q31" s="154"/>
      <c r="R31" s="154"/>
    </row>
    <row r="32" spans="1:18" ht="25.5" customHeight="1" thickBot="1">
      <c r="A32" s="298" t="s">
        <v>67</v>
      </c>
      <c r="B32" s="299"/>
      <c r="C32" s="299"/>
      <c r="D32" s="299"/>
      <c r="E32" s="299"/>
      <c r="F32" s="299"/>
      <c r="G32" s="299"/>
      <c r="H32" s="299"/>
      <c r="I32" s="299"/>
      <c r="J32" s="299"/>
      <c r="K32" s="164">
        <f>SUM(K8:K31)</f>
        <v>78</v>
      </c>
      <c r="L32" s="164">
        <f>SUM(L8:L31)</f>
        <v>30</v>
      </c>
      <c r="M32" s="164">
        <f>SUM(M8:M31)</f>
        <v>108</v>
      </c>
      <c r="N32" s="165"/>
      <c r="O32" s="1"/>
      <c r="P32" s="271" t="s">
        <v>122</v>
      </c>
      <c r="Q32" s="275" t="s">
        <v>123</v>
      </c>
      <c r="R32" s="1"/>
    </row>
    <row r="33" spans="1:23" ht="25.5" customHeight="1" thickBot="1">
      <c r="A33" s="285" t="s">
        <v>124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7"/>
      <c r="L33" s="287"/>
      <c r="M33" s="288"/>
      <c r="N33" s="1"/>
      <c r="O33" s="1"/>
      <c r="P33" s="272"/>
      <c r="Q33" s="272"/>
      <c r="R33" s="1"/>
    </row>
    <row r="34" spans="1:23" ht="25.5" customHeight="1" thickBot="1">
      <c r="A34" s="312" t="s">
        <v>125</v>
      </c>
      <c r="B34" s="267"/>
      <c r="C34" s="267"/>
      <c r="D34" s="267"/>
      <c r="E34" s="267"/>
      <c r="F34" s="267"/>
      <c r="G34" s="267"/>
      <c r="H34" s="267"/>
      <c r="I34" s="267"/>
      <c r="J34" s="301"/>
      <c r="K34" s="166">
        <f>SUM(K8:K19)</f>
        <v>46</v>
      </c>
      <c r="L34" s="166">
        <f>SUM(L8:L19)</f>
        <v>17</v>
      </c>
      <c r="M34" s="166">
        <f>SUM(M8:M19)</f>
        <v>63</v>
      </c>
      <c r="N34" s="165"/>
      <c r="O34" s="1"/>
      <c r="P34" s="1">
        <f>SUM(D8:D19)</f>
        <v>141</v>
      </c>
      <c r="Q34" s="167">
        <f>(M34*100)/P34</f>
        <v>44.680851063829785</v>
      </c>
      <c r="R34" s="1"/>
    </row>
    <row r="35" spans="1:23" ht="25.5" customHeight="1" thickBot="1">
      <c r="A35" s="300" t="s">
        <v>126</v>
      </c>
      <c r="B35" s="267"/>
      <c r="C35" s="267"/>
      <c r="D35" s="267"/>
      <c r="E35" s="267"/>
      <c r="F35" s="267"/>
      <c r="G35" s="267"/>
      <c r="H35" s="267"/>
      <c r="I35" s="267"/>
      <c r="J35" s="301"/>
      <c r="K35" s="168">
        <f>SUM(K20:K25)</f>
        <v>25</v>
      </c>
      <c r="L35" s="168">
        <f>SUM(L20:L25)</f>
        <v>13</v>
      </c>
      <c r="M35" s="168">
        <f>SUM(M20:M25)</f>
        <v>38</v>
      </c>
      <c r="N35" s="165"/>
      <c r="O35" s="1"/>
      <c r="P35" s="1">
        <f>SUM(D20:D25)</f>
        <v>87</v>
      </c>
      <c r="Q35" s="167">
        <f>(M35*100)/P35</f>
        <v>43.678160919540232</v>
      </c>
      <c r="R35" s="1"/>
    </row>
    <row r="36" spans="1:23" ht="25.5" customHeight="1" thickBot="1">
      <c r="A36" s="302" t="s">
        <v>127</v>
      </c>
      <c r="B36" s="303"/>
      <c r="C36" s="303"/>
      <c r="D36" s="303"/>
      <c r="E36" s="303"/>
      <c r="F36" s="303"/>
      <c r="G36" s="303"/>
      <c r="H36" s="303"/>
      <c r="I36" s="303"/>
      <c r="J36" s="304"/>
      <c r="K36" s="169">
        <f>SUM(K26:K31)</f>
        <v>7</v>
      </c>
      <c r="L36" s="169">
        <f>SUM(L26:L31)</f>
        <v>0</v>
      </c>
      <c r="M36" s="169">
        <f>SUM(M26:M31)</f>
        <v>7</v>
      </c>
      <c r="N36" s="165"/>
      <c r="O36" s="1"/>
      <c r="P36" s="1">
        <f>SUM(D26:D31)</f>
        <v>12</v>
      </c>
      <c r="Q36" s="167">
        <f>(M36*100)/P36</f>
        <v>58.333333333333336</v>
      </c>
      <c r="R36" s="1"/>
    </row>
    <row r="37" spans="1:23" ht="25.5" customHeight="1" thickBot="1">
      <c r="A37" s="305" t="s">
        <v>128</v>
      </c>
      <c r="B37" s="306"/>
      <c r="C37" s="306"/>
      <c r="D37" s="306"/>
      <c r="E37" s="306"/>
      <c r="F37" s="306"/>
      <c r="G37" s="306"/>
      <c r="H37" s="306"/>
      <c r="I37" s="306"/>
      <c r="J37" s="307"/>
      <c r="K37" s="170">
        <f>SUM(K8:K10,K20:K22)</f>
        <v>22</v>
      </c>
      <c r="L37" s="170">
        <f>SUM(L8:L10,L20:L22)</f>
        <v>15</v>
      </c>
      <c r="M37" s="170">
        <f>SUM(M8:M10,M20:M22)</f>
        <v>37</v>
      </c>
      <c r="N37" s="165"/>
      <c r="O37" s="1"/>
      <c r="P37" s="1"/>
      <c r="Q37" s="1"/>
      <c r="R37" s="1"/>
    </row>
    <row r="38" spans="1:23" ht="25.5" customHeight="1" thickBot="1">
      <c r="A38" s="305" t="s">
        <v>129</v>
      </c>
      <c r="B38" s="306"/>
      <c r="C38" s="306"/>
      <c r="D38" s="306"/>
      <c r="E38" s="306"/>
      <c r="F38" s="306"/>
      <c r="G38" s="306"/>
      <c r="H38" s="306"/>
      <c r="I38" s="306"/>
      <c r="J38" s="307"/>
      <c r="K38" s="170">
        <f>SUM(K11:K13,K23:K25)</f>
        <v>18</v>
      </c>
      <c r="L38" s="170">
        <f>SUM(L11:L13,L23:L25)</f>
        <v>10</v>
      </c>
      <c r="M38" s="170">
        <f>SUM(M11:M13,M23:M25)</f>
        <v>28</v>
      </c>
      <c r="N38" s="165"/>
      <c r="O38" s="1"/>
      <c r="P38" s="1"/>
      <c r="Q38" s="1"/>
      <c r="R38" s="1"/>
    </row>
    <row r="39" spans="1:23" ht="25.5" customHeight="1" thickBot="1">
      <c r="A39" s="305" t="s">
        <v>130</v>
      </c>
      <c r="B39" s="306"/>
      <c r="C39" s="306"/>
      <c r="D39" s="306"/>
      <c r="E39" s="306"/>
      <c r="F39" s="306"/>
      <c r="G39" s="306"/>
      <c r="H39" s="306"/>
      <c r="I39" s="306"/>
      <c r="J39" s="307"/>
      <c r="K39" s="170">
        <f>SUM(K14:K19,K26:K31)</f>
        <v>38</v>
      </c>
      <c r="L39" s="170">
        <f>SUM(L14:L19,L26:L31)</f>
        <v>5</v>
      </c>
      <c r="M39" s="170">
        <f>SUM(M14:M19,M26:M31)</f>
        <v>43</v>
      </c>
      <c r="N39" s="165"/>
      <c r="O39" s="1"/>
      <c r="P39" s="1"/>
      <c r="Q39" s="1"/>
      <c r="R39" s="1"/>
    </row>
    <row r="40" spans="1:23" ht="12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3"/>
      <c r="O40" s="203"/>
      <c r="P40" s="203"/>
      <c r="Q40" s="203"/>
      <c r="R40" s="203"/>
    </row>
    <row r="41" spans="1:23" ht="30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23" ht="25.5" customHeight="1"/>
    <row r="43" spans="1:23" ht="25.5" customHeight="1"/>
    <row r="44" spans="1:23" ht="25.5" customHeight="1"/>
    <row r="45" spans="1:23" s="12" customFormat="1" ht="25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12" customFormat="1" ht="25.5" customHeight="1">
      <c r="A46"/>
      <c r="B46"/>
      <c r="C46"/>
      <c r="D46"/>
      <c r="E46"/>
      <c r="F46"/>
      <c r="G46"/>
      <c r="H46"/>
      <c r="I46"/>
      <c r="J46"/>
      <c r="K46"/>
    </row>
    <row r="47" spans="1:23" s="12" customFormat="1">
      <c r="A47"/>
      <c r="B47"/>
      <c r="C47"/>
      <c r="D47"/>
      <c r="E47"/>
      <c r="F47"/>
      <c r="G47"/>
      <c r="H47"/>
      <c r="I47"/>
      <c r="J47"/>
      <c r="K47"/>
    </row>
    <row r="48" spans="1:23" s="12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ht="16.5" customHeight="1"/>
    <row r="108" spans="1:12" ht="15.75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12"/>
    </row>
  </sheetData>
  <mergeCells count="25">
    <mergeCell ref="A1:M1"/>
    <mergeCell ref="A2:M2"/>
    <mergeCell ref="A108:K108"/>
    <mergeCell ref="A32:J32"/>
    <mergeCell ref="A35:J35"/>
    <mergeCell ref="A36:J36"/>
    <mergeCell ref="A37:J37"/>
    <mergeCell ref="A38:J38"/>
    <mergeCell ref="A3:M3"/>
    <mergeCell ref="A4:M4"/>
    <mergeCell ref="A39:J39"/>
    <mergeCell ref="A34:J34"/>
    <mergeCell ref="P32:P33"/>
    <mergeCell ref="K6:L6"/>
    <mergeCell ref="P6:P7"/>
    <mergeCell ref="R6:R7"/>
    <mergeCell ref="E5:F5"/>
    <mergeCell ref="G5:H5"/>
    <mergeCell ref="I5:J5"/>
    <mergeCell ref="K5:M5"/>
    <mergeCell ref="Q32:Q33"/>
    <mergeCell ref="A33:M33"/>
    <mergeCell ref="E7:J7"/>
    <mergeCell ref="M7:N7"/>
    <mergeCell ref="Q6:Q7"/>
  </mergeCells>
  <phoneticPr fontId="0" type="noConversion"/>
  <pageMargins left="0.75" right="0.75" top="1" bottom="1" header="0.5" footer="0.5"/>
  <pageSetup paperSize="9" scale="53" orientation="landscape" horizontalDpi="4294967293" verticalDpi="4294967293" r:id="rId1"/>
  <headerFooter alignWithMargins="0"/>
  <cellWatches>
    <cellWatch r="E5"/>
  </cellWatche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M32"/>
  <sheetViews>
    <sheetView view="pageBreakPreview" zoomScaleNormal="100" zoomScaleSheetLayoutView="100" workbookViewId="0">
      <selection activeCell="Q15" sqref="Q15"/>
    </sheetView>
  </sheetViews>
  <sheetFormatPr defaultRowHeight="12.75"/>
  <cols>
    <col min="1" max="1" width="70.140625" customWidth="1"/>
    <col min="3" max="3" width="10.140625" customWidth="1"/>
    <col min="4" max="4" width="14.42578125" customWidth="1"/>
    <col min="7" max="7" width="11.42578125" customWidth="1"/>
    <col min="8" max="8" width="11.85546875" customWidth="1"/>
  </cols>
  <sheetData>
    <row r="1" spans="1:13" ht="20.25">
      <c r="A1" s="359" t="s">
        <v>142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8" customHeight="1">
      <c r="A2" s="360" t="s">
        <v>41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ht="20.25">
      <c r="A3" s="11" t="s">
        <v>143</v>
      </c>
      <c r="B3" s="365"/>
      <c r="C3" s="366"/>
      <c r="D3" s="366"/>
      <c r="E3" s="276" t="s">
        <v>0</v>
      </c>
      <c r="F3" s="367"/>
      <c r="G3" s="368" t="s">
        <v>83</v>
      </c>
      <c r="H3" s="369"/>
      <c r="I3" s="278" t="s">
        <v>1</v>
      </c>
      <c r="J3" s="370"/>
      <c r="K3" s="362"/>
      <c r="L3" s="363"/>
      <c r="M3" s="364"/>
    </row>
    <row r="4" spans="1:13" ht="60">
      <c r="A4" s="4" t="s">
        <v>6</v>
      </c>
      <c r="B4" s="5" t="s">
        <v>7</v>
      </c>
      <c r="C4" s="6" t="s">
        <v>2</v>
      </c>
      <c r="D4" s="32" t="s">
        <v>40</v>
      </c>
      <c r="E4" s="7" t="s">
        <v>3</v>
      </c>
      <c r="F4" s="8" t="s">
        <v>30</v>
      </c>
      <c r="G4" s="53" t="s">
        <v>3</v>
      </c>
      <c r="H4" s="53" t="s">
        <v>30</v>
      </c>
      <c r="I4" s="9" t="s">
        <v>3</v>
      </c>
      <c r="J4" s="10" t="s">
        <v>30</v>
      </c>
      <c r="K4" s="349" t="s">
        <v>5</v>
      </c>
      <c r="L4" s="350"/>
      <c r="M4" s="54"/>
    </row>
    <row r="5" spans="1:13" ht="38.25" customHeight="1">
      <c r="A5" s="3"/>
      <c r="B5" s="351"/>
      <c r="C5" s="352"/>
      <c r="D5" s="353"/>
      <c r="E5" s="354" t="s">
        <v>42</v>
      </c>
      <c r="F5" s="355"/>
      <c r="G5" s="355"/>
      <c r="H5" s="355"/>
      <c r="I5" s="355"/>
      <c r="J5" s="356"/>
      <c r="K5" s="55" t="s">
        <v>3</v>
      </c>
      <c r="L5" s="56" t="s">
        <v>4</v>
      </c>
      <c r="M5" s="2" t="s">
        <v>5</v>
      </c>
    </row>
    <row r="6" spans="1:13" ht="25.5">
      <c r="A6" s="57" t="s">
        <v>43</v>
      </c>
      <c r="B6" s="216" t="s">
        <v>8</v>
      </c>
      <c r="C6" s="58" t="s">
        <v>44</v>
      </c>
      <c r="D6" s="59">
        <v>2</v>
      </c>
      <c r="E6" s="221"/>
      <c r="F6" s="222">
        <v>1</v>
      </c>
      <c r="G6" s="320"/>
      <c r="H6" s="320"/>
      <c r="I6" s="320"/>
      <c r="J6" s="321"/>
      <c r="K6" s="29">
        <f t="shared" ref="K6:L17" si="0">SUM(E6)</f>
        <v>0</v>
      </c>
      <c r="L6" s="29">
        <f t="shared" si="0"/>
        <v>1</v>
      </c>
      <c r="M6" s="29">
        <f t="shared" ref="M6:M26" si="1">SUM(K6:L6)</f>
        <v>1</v>
      </c>
    </row>
    <row r="7" spans="1:13" ht="25.5">
      <c r="A7" s="57" t="s">
        <v>45</v>
      </c>
      <c r="B7" s="217" t="s">
        <v>8</v>
      </c>
      <c r="C7" s="58" t="s">
        <v>44</v>
      </c>
      <c r="D7" s="59">
        <v>2</v>
      </c>
      <c r="E7" s="221"/>
      <c r="F7" s="223"/>
      <c r="G7" s="322"/>
      <c r="H7" s="322"/>
      <c r="I7" s="322"/>
      <c r="J7" s="323"/>
      <c r="K7" s="29">
        <f t="shared" si="0"/>
        <v>0</v>
      </c>
      <c r="L7" s="29">
        <f t="shared" si="0"/>
        <v>0</v>
      </c>
      <c r="M7" s="29">
        <f t="shared" si="1"/>
        <v>0</v>
      </c>
    </row>
    <row r="8" spans="1:13" ht="25.5">
      <c r="A8" s="57" t="s">
        <v>46</v>
      </c>
      <c r="B8" s="217" t="s">
        <v>8</v>
      </c>
      <c r="C8" s="58" t="s">
        <v>44</v>
      </c>
      <c r="D8" s="59">
        <v>2</v>
      </c>
      <c r="E8" s="221"/>
      <c r="F8" s="223"/>
      <c r="G8" s="322"/>
      <c r="H8" s="322"/>
      <c r="I8" s="322"/>
      <c r="J8" s="323"/>
      <c r="K8" s="29">
        <f t="shared" si="0"/>
        <v>0</v>
      </c>
      <c r="L8" s="29">
        <f t="shared" si="0"/>
        <v>0</v>
      </c>
      <c r="M8" s="29">
        <f t="shared" si="1"/>
        <v>0</v>
      </c>
    </row>
    <row r="9" spans="1:13" ht="25.5">
      <c r="A9" s="57" t="s">
        <v>68</v>
      </c>
      <c r="B9" s="216" t="s">
        <v>10</v>
      </c>
      <c r="C9" s="60" t="s">
        <v>36</v>
      </c>
      <c r="D9" s="59">
        <v>2</v>
      </c>
      <c r="E9" s="224"/>
      <c r="F9" s="225">
        <v>2</v>
      </c>
      <c r="G9" s="322"/>
      <c r="H9" s="322"/>
      <c r="I9" s="322"/>
      <c r="J9" s="323"/>
      <c r="K9" s="29">
        <f t="shared" si="0"/>
        <v>0</v>
      </c>
      <c r="L9" s="29">
        <f t="shared" si="0"/>
        <v>2</v>
      </c>
      <c r="M9" s="29">
        <f t="shared" si="1"/>
        <v>2</v>
      </c>
    </row>
    <row r="10" spans="1:13" ht="25.5">
      <c r="A10" s="57" t="s">
        <v>69</v>
      </c>
      <c r="B10" s="216" t="s">
        <v>8</v>
      </c>
      <c r="C10" s="61" t="s">
        <v>36</v>
      </c>
      <c r="D10" s="62">
        <v>2</v>
      </c>
      <c r="E10" s="226"/>
      <c r="F10" s="227">
        <v>2</v>
      </c>
      <c r="G10" s="322"/>
      <c r="H10" s="322"/>
      <c r="I10" s="322"/>
      <c r="J10" s="323"/>
      <c r="K10" s="29">
        <f t="shared" si="0"/>
        <v>0</v>
      </c>
      <c r="L10" s="29">
        <f t="shared" si="0"/>
        <v>2</v>
      </c>
      <c r="M10" s="29">
        <f t="shared" si="1"/>
        <v>2</v>
      </c>
    </row>
    <row r="11" spans="1:13" ht="25.5">
      <c r="A11" s="57" t="s">
        <v>70</v>
      </c>
      <c r="B11" s="216" t="s">
        <v>10</v>
      </c>
      <c r="C11" s="61" t="s">
        <v>36</v>
      </c>
      <c r="D11" s="63">
        <v>2</v>
      </c>
      <c r="E11" s="228"/>
      <c r="F11" s="229">
        <v>2</v>
      </c>
      <c r="G11" s="322"/>
      <c r="H11" s="322"/>
      <c r="I11" s="322"/>
      <c r="J11" s="323"/>
      <c r="K11" s="29">
        <f t="shared" si="0"/>
        <v>0</v>
      </c>
      <c r="L11" s="29">
        <f t="shared" si="0"/>
        <v>2</v>
      </c>
      <c r="M11" s="29">
        <f t="shared" si="1"/>
        <v>2</v>
      </c>
    </row>
    <row r="12" spans="1:13" ht="25.5">
      <c r="A12" s="64" t="s">
        <v>71</v>
      </c>
      <c r="B12" s="216" t="s">
        <v>72</v>
      </c>
      <c r="C12" s="61" t="s">
        <v>51</v>
      </c>
      <c r="D12" s="63">
        <v>2</v>
      </c>
      <c r="E12" s="228"/>
      <c r="F12" s="229">
        <v>2</v>
      </c>
      <c r="G12" s="322"/>
      <c r="H12" s="322"/>
      <c r="I12" s="322"/>
      <c r="J12" s="323"/>
      <c r="K12" s="29">
        <f t="shared" si="0"/>
        <v>0</v>
      </c>
      <c r="L12" s="29">
        <f t="shared" si="0"/>
        <v>2</v>
      </c>
      <c r="M12" s="29">
        <f t="shared" si="1"/>
        <v>2</v>
      </c>
    </row>
    <row r="13" spans="1:13" ht="28.5">
      <c r="A13" s="57" t="s">
        <v>73</v>
      </c>
      <c r="B13" s="216" t="s">
        <v>10</v>
      </c>
      <c r="C13" s="61" t="s">
        <v>51</v>
      </c>
      <c r="D13" s="63">
        <v>2</v>
      </c>
      <c r="E13" s="228"/>
      <c r="F13" s="229"/>
      <c r="G13" s="322"/>
      <c r="H13" s="322"/>
      <c r="I13" s="322"/>
      <c r="J13" s="323"/>
      <c r="K13" s="29">
        <f t="shared" si="0"/>
        <v>0</v>
      </c>
      <c r="L13" s="29">
        <f t="shared" si="0"/>
        <v>0</v>
      </c>
      <c r="M13" s="29">
        <f t="shared" si="1"/>
        <v>0</v>
      </c>
    </row>
    <row r="14" spans="1:13" ht="28.5">
      <c r="A14" s="57" t="s">
        <v>74</v>
      </c>
      <c r="B14" s="216" t="s">
        <v>10</v>
      </c>
      <c r="C14" s="61" t="s">
        <v>51</v>
      </c>
      <c r="D14" s="63">
        <v>2</v>
      </c>
      <c r="E14" s="228"/>
      <c r="F14" s="229"/>
      <c r="G14" s="322"/>
      <c r="H14" s="322"/>
      <c r="I14" s="322"/>
      <c r="J14" s="323"/>
      <c r="K14" s="29">
        <f t="shared" si="0"/>
        <v>0</v>
      </c>
      <c r="L14" s="29">
        <f t="shared" si="0"/>
        <v>0</v>
      </c>
      <c r="M14" s="29">
        <f t="shared" si="1"/>
        <v>0</v>
      </c>
    </row>
    <row r="15" spans="1:13" ht="28.5">
      <c r="A15" s="64" t="s">
        <v>50</v>
      </c>
      <c r="B15" s="216" t="s">
        <v>114</v>
      </c>
      <c r="C15" s="61" t="s">
        <v>131</v>
      </c>
      <c r="D15" s="63">
        <v>2</v>
      </c>
      <c r="E15" s="228"/>
      <c r="F15" s="229">
        <v>2</v>
      </c>
      <c r="G15" s="322"/>
      <c r="H15" s="322"/>
      <c r="I15" s="322"/>
      <c r="J15" s="323"/>
      <c r="K15" s="29">
        <f t="shared" si="0"/>
        <v>0</v>
      </c>
      <c r="L15" s="29">
        <f t="shared" si="0"/>
        <v>2</v>
      </c>
      <c r="M15" s="29">
        <f t="shared" si="1"/>
        <v>2</v>
      </c>
    </row>
    <row r="16" spans="1:13" ht="25.5">
      <c r="A16" s="57" t="s">
        <v>52</v>
      </c>
      <c r="B16" s="216" t="s">
        <v>114</v>
      </c>
      <c r="C16" s="61" t="s">
        <v>131</v>
      </c>
      <c r="D16" s="63">
        <v>2</v>
      </c>
      <c r="E16" s="228"/>
      <c r="F16" s="229">
        <v>2</v>
      </c>
      <c r="G16" s="322"/>
      <c r="H16" s="322"/>
      <c r="I16" s="322"/>
      <c r="J16" s="323"/>
      <c r="K16" s="29">
        <f t="shared" si="0"/>
        <v>0</v>
      </c>
      <c r="L16" s="29">
        <f t="shared" si="0"/>
        <v>2</v>
      </c>
      <c r="M16" s="29">
        <f t="shared" si="1"/>
        <v>2</v>
      </c>
    </row>
    <row r="17" spans="1:13" ht="25.5">
      <c r="A17" s="57" t="s">
        <v>53</v>
      </c>
      <c r="B17" s="216" t="s">
        <v>114</v>
      </c>
      <c r="C17" s="61" t="s">
        <v>131</v>
      </c>
      <c r="D17" s="63">
        <v>2</v>
      </c>
      <c r="E17" s="228"/>
      <c r="F17" s="229">
        <v>2</v>
      </c>
      <c r="G17" s="322"/>
      <c r="H17" s="322"/>
      <c r="I17" s="322"/>
      <c r="J17" s="323"/>
      <c r="K17" s="29">
        <f t="shared" si="0"/>
        <v>0</v>
      </c>
      <c r="L17" s="29">
        <f t="shared" si="0"/>
        <v>2</v>
      </c>
      <c r="M17" s="29">
        <f t="shared" si="1"/>
        <v>2</v>
      </c>
    </row>
    <row r="18" spans="1:13" ht="28.5">
      <c r="A18" s="57" t="s">
        <v>54</v>
      </c>
      <c r="B18" s="216" t="s">
        <v>55</v>
      </c>
      <c r="C18" s="61" t="s">
        <v>131</v>
      </c>
      <c r="D18" s="63"/>
      <c r="E18" s="228"/>
      <c r="F18" s="229"/>
      <c r="G18" s="322"/>
      <c r="H18" s="322"/>
      <c r="I18" s="322"/>
      <c r="J18" s="323"/>
      <c r="K18" s="29">
        <f t="shared" ref="K18:L26" si="2">SUM(I18)</f>
        <v>0</v>
      </c>
      <c r="L18" s="29">
        <f t="shared" si="2"/>
        <v>0</v>
      </c>
      <c r="M18" s="29">
        <f t="shared" si="1"/>
        <v>0</v>
      </c>
    </row>
    <row r="19" spans="1:13" ht="28.5">
      <c r="A19" s="57" t="s">
        <v>56</v>
      </c>
      <c r="B19" s="216" t="s">
        <v>55</v>
      </c>
      <c r="C19" s="61" t="s">
        <v>131</v>
      </c>
      <c r="D19" s="63"/>
      <c r="E19" s="228"/>
      <c r="F19" s="230"/>
      <c r="G19" s="322"/>
      <c r="H19" s="322"/>
      <c r="I19" s="322"/>
      <c r="J19" s="323"/>
      <c r="K19" s="29">
        <f t="shared" si="2"/>
        <v>0</v>
      </c>
      <c r="L19" s="29">
        <f t="shared" si="2"/>
        <v>0</v>
      </c>
      <c r="M19" s="29">
        <f t="shared" si="1"/>
        <v>0</v>
      </c>
    </row>
    <row r="20" spans="1:13" ht="28.5">
      <c r="A20" s="57" t="s">
        <v>57</v>
      </c>
      <c r="B20" s="216" t="s">
        <v>55</v>
      </c>
      <c r="C20" s="61" t="s">
        <v>131</v>
      </c>
      <c r="D20" s="63"/>
      <c r="E20" s="228"/>
      <c r="F20" s="229"/>
      <c r="G20" s="322"/>
      <c r="H20" s="322"/>
      <c r="I20" s="322"/>
      <c r="J20" s="323"/>
      <c r="K20" s="29">
        <f t="shared" si="2"/>
        <v>0</v>
      </c>
      <c r="L20" s="29">
        <f t="shared" si="2"/>
        <v>0</v>
      </c>
      <c r="M20" s="29">
        <f t="shared" si="1"/>
        <v>0</v>
      </c>
    </row>
    <row r="21" spans="1:13" ht="25.5">
      <c r="A21" s="57" t="s">
        <v>61</v>
      </c>
      <c r="B21" s="218" t="s">
        <v>9</v>
      </c>
      <c r="C21" s="219" t="s">
        <v>44</v>
      </c>
      <c r="D21" s="63">
        <v>2</v>
      </c>
      <c r="E21" s="324"/>
      <c r="F21" s="325"/>
      <c r="G21" s="325"/>
      <c r="H21" s="326"/>
      <c r="I21" s="222"/>
      <c r="J21" s="222">
        <v>1</v>
      </c>
      <c r="K21" s="29">
        <f t="shared" si="2"/>
        <v>0</v>
      </c>
      <c r="L21" s="29">
        <f t="shared" si="2"/>
        <v>1</v>
      </c>
      <c r="M21" s="29">
        <f t="shared" si="1"/>
        <v>1</v>
      </c>
    </row>
    <row r="22" spans="1:13" ht="28.5">
      <c r="A22" s="57" t="s">
        <v>75</v>
      </c>
      <c r="B22" s="218" t="s">
        <v>9</v>
      </c>
      <c r="C22" s="219" t="s">
        <v>44</v>
      </c>
      <c r="D22" s="63">
        <v>2</v>
      </c>
      <c r="E22" s="327"/>
      <c r="F22" s="328"/>
      <c r="G22" s="328"/>
      <c r="H22" s="329"/>
      <c r="I22" s="222"/>
      <c r="J22" s="222"/>
      <c r="K22" s="29">
        <f t="shared" si="2"/>
        <v>0</v>
      </c>
      <c r="L22" s="29">
        <f t="shared" si="2"/>
        <v>0</v>
      </c>
      <c r="M22" s="29">
        <f t="shared" si="1"/>
        <v>0</v>
      </c>
    </row>
    <row r="23" spans="1:13" ht="28.5">
      <c r="A23" s="57" t="s">
        <v>63</v>
      </c>
      <c r="B23" s="218" t="s">
        <v>9</v>
      </c>
      <c r="C23" s="219" t="s">
        <v>44</v>
      </c>
      <c r="D23" s="201">
        <v>2</v>
      </c>
      <c r="E23" s="327"/>
      <c r="F23" s="328"/>
      <c r="G23" s="328"/>
      <c r="H23" s="329"/>
      <c r="I23" s="29"/>
      <c r="J23" s="29"/>
      <c r="K23" s="65">
        <f t="shared" ref="K23:L25" si="3">SUM(I23)</f>
        <v>0</v>
      </c>
      <c r="L23" s="65">
        <f t="shared" si="3"/>
        <v>0</v>
      </c>
      <c r="M23" s="65">
        <f>SUM(K23:L23)</f>
        <v>0</v>
      </c>
    </row>
    <row r="24" spans="1:13" ht="25.5">
      <c r="A24" s="57" t="s">
        <v>64</v>
      </c>
      <c r="B24" s="218" t="s">
        <v>9</v>
      </c>
      <c r="C24" s="220" t="s">
        <v>76</v>
      </c>
      <c r="D24" s="201">
        <v>2</v>
      </c>
      <c r="E24" s="327"/>
      <c r="F24" s="328"/>
      <c r="G24" s="328"/>
      <c r="H24" s="329"/>
      <c r="I24" s="29"/>
      <c r="J24" s="29">
        <v>2</v>
      </c>
      <c r="K24" s="65">
        <f t="shared" si="3"/>
        <v>0</v>
      </c>
      <c r="L24" s="65">
        <f t="shared" si="3"/>
        <v>2</v>
      </c>
      <c r="M24" s="65">
        <f>SUM(K24:L24)</f>
        <v>2</v>
      </c>
    </row>
    <row r="25" spans="1:13" ht="25.5">
      <c r="A25" s="57" t="s">
        <v>65</v>
      </c>
      <c r="B25" s="218" t="s">
        <v>9</v>
      </c>
      <c r="C25" s="220" t="s">
        <v>76</v>
      </c>
      <c r="D25" s="201">
        <v>2</v>
      </c>
      <c r="E25" s="327"/>
      <c r="F25" s="328"/>
      <c r="G25" s="328"/>
      <c r="H25" s="329"/>
      <c r="I25" s="29"/>
      <c r="J25" s="29"/>
      <c r="K25" s="65">
        <f t="shared" si="3"/>
        <v>0</v>
      </c>
      <c r="L25" s="65">
        <f t="shared" si="3"/>
        <v>0</v>
      </c>
      <c r="M25" s="65">
        <f>SUM(K25:L25)</f>
        <v>0</v>
      </c>
    </row>
    <row r="26" spans="1:13" ht="25.5">
      <c r="A26" s="64" t="s">
        <v>66</v>
      </c>
      <c r="B26" s="218" t="s">
        <v>9</v>
      </c>
      <c r="C26" s="220" t="s">
        <v>76</v>
      </c>
      <c r="D26" s="201">
        <v>2</v>
      </c>
      <c r="E26" s="330"/>
      <c r="F26" s="331"/>
      <c r="G26" s="331"/>
      <c r="H26" s="332"/>
      <c r="I26" s="29"/>
      <c r="J26" s="29"/>
      <c r="K26" s="65">
        <f t="shared" si="2"/>
        <v>0</v>
      </c>
      <c r="L26" s="65">
        <f t="shared" si="2"/>
        <v>0</v>
      </c>
      <c r="M26" s="65">
        <f t="shared" si="1"/>
        <v>0</v>
      </c>
    </row>
    <row r="27" spans="1:13" ht="15.75">
      <c r="A27" s="344" t="s">
        <v>67</v>
      </c>
      <c r="B27" s="345"/>
      <c r="C27" s="345"/>
      <c r="D27" s="346"/>
      <c r="E27" s="347"/>
      <c r="F27" s="347"/>
      <c r="G27" s="347"/>
      <c r="H27" s="347"/>
      <c r="I27" s="347"/>
      <c r="J27" s="348"/>
      <c r="K27" s="82">
        <f>SUM(K6:K26)</f>
        <v>0</v>
      </c>
      <c r="L27" s="82">
        <f>SUM(L6:L26)</f>
        <v>18</v>
      </c>
      <c r="M27" s="82">
        <f>SUM(M6:M26)</f>
        <v>18</v>
      </c>
    </row>
    <row r="28" spans="1:13" ht="18">
      <c r="A28" s="341" t="s">
        <v>14</v>
      </c>
      <c r="B28" s="342"/>
      <c r="C28" s="342"/>
      <c r="D28" s="343"/>
      <c r="E28" s="68">
        <f>SUM(E6:E20)</f>
        <v>0</v>
      </c>
      <c r="F28" s="68">
        <f>SUM(F6:F20)</f>
        <v>15</v>
      </c>
      <c r="G28" s="335"/>
      <c r="H28" s="336"/>
      <c r="I28" s="69">
        <f>SUM(I21:I26)</f>
        <v>0</v>
      </c>
      <c r="J28" s="69">
        <f>SUM(J21:J26)</f>
        <v>3</v>
      </c>
      <c r="K28" s="357"/>
      <c r="L28" s="358"/>
      <c r="M28" s="70"/>
    </row>
    <row r="29" spans="1:13" ht="15.75">
      <c r="A29" s="313"/>
      <c r="B29" s="314"/>
      <c r="C29" s="319" t="s">
        <v>33</v>
      </c>
      <c r="D29" s="319"/>
      <c r="E29" s="68">
        <f>SUM(E6:E8)</f>
        <v>0</v>
      </c>
      <c r="F29" s="68">
        <f>SUM(F6:F8)</f>
        <v>1</v>
      </c>
      <c r="G29" s="337"/>
      <c r="H29" s="338"/>
      <c r="I29" s="69">
        <f>SUM(I21:I23)</f>
        <v>0</v>
      </c>
      <c r="J29" s="69">
        <f>SUM(J21:J23)</f>
        <v>1</v>
      </c>
      <c r="K29" s="71">
        <f t="shared" ref="K29:L32" si="4">SUM(E29,I29)</f>
        <v>0</v>
      </c>
      <c r="L29" s="72">
        <f t="shared" si="4"/>
        <v>2</v>
      </c>
      <c r="M29" s="72">
        <f>SUM(K29:L29)</f>
        <v>2</v>
      </c>
    </row>
    <row r="30" spans="1:13" ht="15.75">
      <c r="A30" s="315"/>
      <c r="B30" s="316"/>
      <c r="C30" s="319" t="s">
        <v>87</v>
      </c>
      <c r="D30" s="319"/>
      <c r="E30" s="68">
        <f>SUM(E9:E11)</f>
        <v>0</v>
      </c>
      <c r="F30" s="68">
        <f>SUM(F9:F11)</f>
        <v>6</v>
      </c>
      <c r="G30" s="337"/>
      <c r="H30" s="338"/>
      <c r="I30" s="333"/>
      <c r="J30" s="334"/>
      <c r="K30" s="71">
        <f t="shared" si="4"/>
        <v>0</v>
      </c>
      <c r="L30" s="72">
        <f t="shared" si="4"/>
        <v>6</v>
      </c>
      <c r="M30" s="72">
        <f>SUM(K30:L30)</f>
        <v>6</v>
      </c>
    </row>
    <row r="31" spans="1:13" ht="15.75">
      <c r="A31" s="315"/>
      <c r="B31" s="316"/>
      <c r="C31" s="319" t="s">
        <v>77</v>
      </c>
      <c r="D31" s="319"/>
      <c r="E31" s="68">
        <f>SUM(E12:E14)</f>
        <v>0</v>
      </c>
      <c r="F31" s="68">
        <f>SUM(F12:F14)</f>
        <v>2</v>
      </c>
      <c r="G31" s="337"/>
      <c r="H31" s="338"/>
      <c r="I31" s="69">
        <f>SUM(I24:I26)</f>
        <v>0</v>
      </c>
      <c r="J31" s="69">
        <f>SUM(J24:J26)</f>
        <v>2</v>
      </c>
      <c r="K31" s="71">
        <f t="shared" si="4"/>
        <v>0</v>
      </c>
      <c r="L31" s="72">
        <f t="shared" si="4"/>
        <v>4</v>
      </c>
      <c r="M31" s="72">
        <f>SUM(K31:L31)</f>
        <v>4</v>
      </c>
    </row>
    <row r="32" spans="1:13" ht="15.75">
      <c r="A32" s="317"/>
      <c r="B32" s="318"/>
      <c r="C32" s="319" t="s">
        <v>132</v>
      </c>
      <c r="D32" s="319"/>
      <c r="E32" s="68">
        <f>SUM(E15:E20)</f>
        <v>0</v>
      </c>
      <c r="F32" s="68">
        <f>SUM(F15:F20)</f>
        <v>6</v>
      </c>
      <c r="G32" s="339"/>
      <c r="H32" s="340"/>
      <c r="I32" s="171"/>
      <c r="J32" s="172"/>
      <c r="K32" s="71">
        <f t="shared" si="4"/>
        <v>0</v>
      </c>
      <c r="L32" s="72">
        <f t="shared" si="4"/>
        <v>6</v>
      </c>
      <c r="M32" s="72">
        <f>SUM(K32:L32)</f>
        <v>6</v>
      </c>
    </row>
  </sheetData>
  <mergeCells count="22">
    <mergeCell ref="K4:L4"/>
    <mergeCell ref="B5:D5"/>
    <mergeCell ref="E5:J5"/>
    <mergeCell ref="K28:L28"/>
    <mergeCell ref="A1:M1"/>
    <mergeCell ref="A2:M2"/>
    <mergeCell ref="K3:M3"/>
    <mergeCell ref="B3:D3"/>
    <mergeCell ref="E3:F3"/>
    <mergeCell ref="G3:H3"/>
    <mergeCell ref="I3:J3"/>
    <mergeCell ref="A29:B32"/>
    <mergeCell ref="C29:D29"/>
    <mergeCell ref="G6:J20"/>
    <mergeCell ref="E21:H26"/>
    <mergeCell ref="C30:D30"/>
    <mergeCell ref="C31:D31"/>
    <mergeCell ref="C32:D32"/>
    <mergeCell ref="I30:J30"/>
    <mergeCell ref="G28:H32"/>
    <mergeCell ref="A28:D28"/>
    <mergeCell ref="A27:J27"/>
  </mergeCells>
  <phoneticPr fontId="23" type="noConversion"/>
  <pageMargins left="0.75" right="0.75" top="1" bottom="1" header="0.5" footer="0.5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AD18"/>
  <sheetViews>
    <sheetView zoomScaleNormal="100" workbookViewId="0">
      <selection activeCell="AA16" sqref="AA16"/>
    </sheetView>
  </sheetViews>
  <sheetFormatPr defaultRowHeight="12.75"/>
  <cols>
    <col min="1" max="1" width="28.28515625" style="14" customWidth="1"/>
    <col min="2" max="2" width="4.7109375" customWidth="1"/>
    <col min="3" max="3" width="7.28515625" customWidth="1"/>
    <col min="4" max="4" width="7" customWidth="1"/>
    <col min="5" max="5" width="6" customWidth="1"/>
    <col min="6" max="6" width="4.7109375" customWidth="1"/>
    <col min="7" max="7" width="5.140625" customWidth="1"/>
    <col min="8" max="8" width="4.7109375" customWidth="1"/>
    <col min="9" max="9" width="6.42578125" customWidth="1"/>
    <col min="10" max="10" width="5.85546875" customWidth="1"/>
    <col min="11" max="11" width="6.5703125" customWidth="1"/>
    <col min="12" max="12" width="6" customWidth="1"/>
    <col min="13" max="13" width="4.7109375" customWidth="1"/>
    <col min="14" max="14" width="6.28515625" customWidth="1"/>
    <col min="15" max="15" width="4.7109375" customWidth="1"/>
    <col min="16" max="16" width="6.5703125" customWidth="1"/>
    <col min="17" max="17" width="6.28515625" customWidth="1"/>
    <col min="18" max="18" width="7" customWidth="1"/>
    <col min="19" max="19" width="6.7109375" customWidth="1"/>
    <col min="20" max="20" width="5.28515625" customWidth="1"/>
    <col min="21" max="21" width="6.42578125" customWidth="1"/>
    <col min="22" max="22" width="5" customWidth="1"/>
    <col min="23" max="24" width="6.28515625" customWidth="1"/>
    <col min="25" max="25" width="6.140625" customWidth="1"/>
    <col min="26" max="26" width="5.5703125" customWidth="1"/>
    <col min="27" max="27" width="4.7109375" customWidth="1"/>
    <col min="28" max="28" width="5.5703125" customWidth="1"/>
    <col min="29" max="29" width="4" customWidth="1"/>
    <col min="30" max="30" width="5.5703125" customWidth="1"/>
  </cols>
  <sheetData>
    <row r="1" spans="1:30" s="14" customFormat="1" ht="20.25">
      <c r="A1" s="235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14" customFormat="1" ht="20.25">
      <c r="A2" s="112" t="s">
        <v>144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0" s="14" customFormat="1" ht="18">
      <c r="A3" s="371"/>
      <c r="B3" s="372"/>
      <c r="C3" s="373" t="s">
        <v>0</v>
      </c>
      <c r="D3" s="374"/>
      <c r="E3" s="374"/>
      <c r="F3" s="374"/>
      <c r="G3" s="374"/>
      <c r="H3" s="374"/>
      <c r="I3" s="375"/>
      <c r="J3" s="377" t="s">
        <v>80</v>
      </c>
      <c r="K3" s="378"/>
      <c r="L3" s="378"/>
      <c r="M3" s="378"/>
      <c r="N3" s="378"/>
      <c r="O3" s="378"/>
      <c r="P3" s="379"/>
      <c r="Q3" s="377" t="s">
        <v>81</v>
      </c>
      <c r="R3" s="378"/>
      <c r="S3" s="378"/>
      <c r="T3" s="378"/>
      <c r="U3" s="378"/>
      <c r="V3" s="378"/>
      <c r="W3" s="379"/>
      <c r="X3" s="377" t="s">
        <v>1</v>
      </c>
      <c r="Y3" s="378"/>
      <c r="Z3" s="378"/>
      <c r="AA3" s="378"/>
      <c r="AB3" s="378"/>
      <c r="AC3" s="378"/>
      <c r="AD3" s="379"/>
    </row>
    <row r="4" spans="1:30" s="14" customFormat="1" ht="223.5" customHeight="1">
      <c r="A4" s="15" t="s">
        <v>2</v>
      </c>
      <c r="B4" s="16" t="s">
        <v>15</v>
      </c>
      <c r="C4" s="17" t="s">
        <v>16</v>
      </c>
      <c r="D4" s="18" t="s">
        <v>17</v>
      </c>
      <c r="E4" s="17" t="s">
        <v>18</v>
      </c>
      <c r="F4" s="376" t="s">
        <v>19</v>
      </c>
      <c r="G4" s="376"/>
      <c r="H4" s="376" t="s">
        <v>20</v>
      </c>
      <c r="I4" s="376"/>
      <c r="J4" s="17" t="s">
        <v>16</v>
      </c>
      <c r="K4" s="18" t="s">
        <v>17</v>
      </c>
      <c r="L4" s="17" t="s">
        <v>18</v>
      </c>
      <c r="M4" s="376" t="s">
        <v>19</v>
      </c>
      <c r="N4" s="376"/>
      <c r="O4" s="376" t="s">
        <v>20</v>
      </c>
      <c r="P4" s="376"/>
      <c r="Q4" s="17" t="s">
        <v>16</v>
      </c>
      <c r="R4" s="18" t="s">
        <v>17</v>
      </c>
      <c r="S4" s="17" t="s">
        <v>18</v>
      </c>
      <c r="T4" s="376" t="s">
        <v>19</v>
      </c>
      <c r="U4" s="376"/>
      <c r="V4" s="376" t="s">
        <v>20</v>
      </c>
      <c r="W4" s="376"/>
      <c r="X4" s="17" t="s">
        <v>16</v>
      </c>
      <c r="Y4" s="18" t="s">
        <v>17</v>
      </c>
      <c r="Z4" s="17" t="s">
        <v>18</v>
      </c>
      <c r="AA4" s="376" t="s">
        <v>19</v>
      </c>
      <c r="AB4" s="376"/>
      <c r="AC4" s="376" t="s">
        <v>20</v>
      </c>
      <c r="AD4" s="376"/>
    </row>
    <row r="5" spans="1:30" ht="26.1" customHeight="1">
      <c r="A5" s="13" t="s">
        <v>33</v>
      </c>
      <c r="B5" s="73">
        <v>16</v>
      </c>
      <c r="C5" s="20">
        <v>48</v>
      </c>
      <c r="D5" s="20">
        <f>SUM(F5,H5)</f>
        <v>23</v>
      </c>
      <c r="E5" s="21">
        <f t="shared" ref="E5:E11" si="0">D5/C5</f>
        <v>0.47916666666666669</v>
      </c>
      <c r="F5" s="20">
        <v>9</v>
      </c>
      <c r="G5" s="21">
        <f t="shared" ref="G5:G11" si="1">F5/D5</f>
        <v>0.39130434782608697</v>
      </c>
      <c r="H5" s="20">
        <v>14</v>
      </c>
      <c r="I5" s="21">
        <f t="shared" ref="I5:I11" si="2">H5/D5</f>
        <v>0.60869565217391308</v>
      </c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20">
        <v>42</v>
      </c>
      <c r="Y5" s="20">
        <f>SUM(AA5,AC5)</f>
        <v>22</v>
      </c>
      <c r="Z5" s="21">
        <f>Y5/X5</f>
        <v>0.52380952380952384</v>
      </c>
      <c r="AA5" s="20">
        <v>13</v>
      </c>
      <c r="AB5" s="21">
        <f>AA5/Y5</f>
        <v>0.59090909090909094</v>
      </c>
      <c r="AC5" s="20">
        <v>9</v>
      </c>
      <c r="AD5" s="21">
        <f>AC5/Y5</f>
        <v>0.40909090909090912</v>
      </c>
    </row>
    <row r="6" spans="1:30" ht="26.1" customHeight="1">
      <c r="A6" s="13" t="s">
        <v>37</v>
      </c>
      <c r="B6" s="73">
        <v>19</v>
      </c>
      <c r="C6" s="19">
        <v>57</v>
      </c>
      <c r="D6" s="20">
        <f t="shared" ref="D6:D9" si="3">SUM(F6,H6)</f>
        <v>13</v>
      </c>
      <c r="E6" s="21">
        <f t="shared" si="0"/>
        <v>0.22807017543859648</v>
      </c>
      <c r="F6" s="20">
        <v>6</v>
      </c>
      <c r="G6" s="21">
        <f t="shared" si="1"/>
        <v>0.46153846153846156</v>
      </c>
      <c r="H6" s="20">
        <v>7</v>
      </c>
      <c r="I6" s="21">
        <f t="shared" si="2"/>
        <v>0.53846153846153844</v>
      </c>
      <c r="J6" s="117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9">
        <v>57</v>
      </c>
      <c r="Y6" s="20">
        <f>SUM(AA6,AC6)</f>
        <v>19</v>
      </c>
      <c r="Z6" s="21">
        <f>Y6/X6</f>
        <v>0.33333333333333331</v>
      </c>
      <c r="AA6" s="20">
        <v>12</v>
      </c>
      <c r="AB6" s="21">
        <f>AA6/Y6</f>
        <v>0.63157894736842102</v>
      </c>
      <c r="AC6" s="20">
        <v>7</v>
      </c>
      <c r="AD6" s="21">
        <f>AC6/Y6</f>
        <v>0.36842105263157893</v>
      </c>
    </row>
    <row r="7" spans="1:30" ht="26.1" customHeight="1">
      <c r="A7" s="13" t="s">
        <v>78</v>
      </c>
      <c r="B7" s="73">
        <v>18</v>
      </c>
      <c r="C7" s="19">
        <v>54</v>
      </c>
      <c r="D7" s="20">
        <f t="shared" si="3"/>
        <v>42</v>
      </c>
      <c r="E7" s="21">
        <f t="shared" si="0"/>
        <v>0.77777777777777779</v>
      </c>
      <c r="F7" s="20">
        <v>31</v>
      </c>
      <c r="G7" s="21">
        <f t="shared" si="1"/>
        <v>0.73809523809523814</v>
      </c>
      <c r="H7" s="20">
        <v>11</v>
      </c>
      <c r="I7" s="21">
        <f t="shared" si="2"/>
        <v>0.26190476190476192</v>
      </c>
      <c r="J7" s="19">
        <v>12</v>
      </c>
      <c r="K7" s="20">
        <f>SUM(M7,O7)</f>
        <v>7</v>
      </c>
      <c r="L7" s="21">
        <f>K7/J7</f>
        <v>0.58333333333333337</v>
      </c>
      <c r="M7" s="20">
        <v>7</v>
      </c>
      <c r="N7" s="21">
        <f>M7/K7</f>
        <v>1</v>
      </c>
      <c r="O7" s="20">
        <v>0</v>
      </c>
      <c r="P7" s="21">
        <f>O7/K7</f>
        <v>0</v>
      </c>
      <c r="Q7" s="19">
        <v>0</v>
      </c>
      <c r="R7" s="20">
        <f>-R8</f>
        <v>0</v>
      </c>
      <c r="S7" s="21"/>
      <c r="T7" s="20">
        <v>0</v>
      </c>
      <c r="U7" s="21"/>
      <c r="V7" s="20">
        <v>0</v>
      </c>
      <c r="W7" s="21"/>
      <c r="X7" s="115"/>
      <c r="Y7" s="115"/>
      <c r="Z7" s="115"/>
      <c r="AA7" s="115"/>
      <c r="AB7" s="115"/>
      <c r="AC7" s="115"/>
      <c r="AD7" s="116"/>
    </row>
    <row r="8" spans="1:30" ht="26.1" customHeight="1">
      <c r="A8" s="13" t="s">
        <v>79</v>
      </c>
      <c r="B8" s="73">
        <v>2</v>
      </c>
      <c r="C8" s="19">
        <v>6</v>
      </c>
      <c r="D8" s="20">
        <f t="shared" si="3"/>
        <v>0</v>
      </c>
      <c r="E8" s="21">
        <f t="shared" si="0"/>
        <v>0</v>
      </c>
      <c r="F8" s="20">
        <v>0</v>
      </c>
      <c r="G8" s="21"/>
      <c r="H8" s="20">
        <v>0</v>
      </c>
      <c r="I8" s="85"/>
      <c r="J8" s="77">
        <v>0</v>
      </c>
      <c r="K8" s="84">
        <f t="shared" ref="K8:K9" si="4">SUM(M8,O8)</f>
        <v>0</v>
      </c>
      <c r="L8" s="85"/>
      <c r="M8" s="84">
        <v>0</v>
      </c>
      <c r="N8" s="85"/>
      <c r="O8" s="84">
        <v>0</v>
      </c>
      <c r="P8" s="85"/>
      <c r="Q8" s="77">
        <v>0</v>
      </c>
      <c r="R8" s="84">
        <f>SUM(T8,V8)</f>
        <v>0</v>
      </c>
      <c r="S8" s="85"/>
      <c r="T8" s="84">
        <v>0</v>
      </c>
      <c r="U8" s="85"/>
      <c r="V8" s="84">
        <v>0</v>
      </c>
      <c r="W8" s="85"/>
      <c r="X8" s="120"/>
      <c r="Y8" s="120"/>
      <c r="Z8" s="120"/>
      <c r="AA8" s="120"/>
      <c r="AB8" s="120"/>
      <c r="AC8" s="120"/>
      <c r="AD8" s="121"/>
    </row>
    <row r="9" spans="1:30" ht="26.1" customHeight="1">
      <c r="A9" s="13" t="s">
        <v>92</v>
      </c>
      <c r="B9" s="73">
        <v>20</v>
      </c>
      <c r="C9" s="19">
        <v>60</v>
      </c>
      <c r="D9" s="20">
        <f t="shared" si="3"/>
        <v>42</v>
      </c>
      <c r="E9" s="21">
        <f t="shared" si="0"/>
        <v>0.7</v>
      </c>
      <c r="F9" s="20">
        <f>SUM(F7:F8)</f>
        <v>31</v>
      </c>
      <c r="G9" s="21">
        <f t="shared" si="1"/>
        <v>0.73809523809523814</v>
      </c>
      <c r="H9" s="20">
        <f>SUM(H7:H8)</f>
        <v>11</v>
      </c>
      <c r="I9" s="21">
        <f t="shared" si="2"/>
        <v>0.26190476190476192</v>
      </c>
      <c r="J9" s="19">
        <v>12</v>
      </c>
      <c r="K9" s="20">
        <f t="shared" si="4"/>
        <v>7</v>
      </c>
      <c r="L9" s="21">
        <f>K9/J9</f>
        <v>0.58333333333333337</v>
      </c>
      <c r="M9" s="20">
        <f>SUM(M7:M8)</f>
        <v>7</v>
      </c>
      <c r="N9" s="21">
        <f>M9/K9</f>
        <v>1</v>
      </c>
      <c r="O9" s="20">
        <f>SUM(O7:O8)</f>
        <v>0</v>
      </c>
      <c r="P9" s="21">
        <f>O9/K9</f>
        <v>0</v>
      </c>
      <c r="Q9" s="19">
        <v>0</v>
      </c>
      <c r="R9" s="20">
        <v>0</v>
      </c>
      <c r="S9" s="21"/>
      <c r="T9" s="20">
        <v>0</v>
      </c>
      <c r="U9" s="21"/>
      <c r="V9" s="20">
        <v>0</v>
      </c>
      <c r="W9" s="21"/>
      <c r="X9" s="120"/>
      <c r="Y9" s="120"/>
      <c r="Z9" s="120"/>
      <c r="AA9" s="120"/>
      <c r="AB9" s="120"/>
      <c r="AC9" s="120"/>
      <c r="AD9" s="121"/>
    </row>
    <row r="10" spans="1:30" ht="26.1" customHeight="1">
      <c r="A10" s="22" t="s">
        <v>28</v>
      </c>
      <c r="B10" s="23"/>
      <c r="C10" s="19">
        <f>SUM(C5:C6,C9:C9)</f>
        <v>165</v>
      </c>
      <c r="D10" s="20">
        <f>SUM(D5:D6,D9:D9)</f>
        <v>78</v>
      </c>
      <c r="E10" s="21">
        <f t="shared" si="0"/>
        <v>0.47272727272727272</v>
      </c>
      <c r="F10" s="20">
        <f>SUM(F5:F6,F9:F9)</f>
        <v>46</v>
      </c>
      <c r="G10" s="21">
        <f t="shared" si="1"/>
        <v>0.58974358974358976</v>
      </c>
      <c r="H10" s="20">
        <f>SUM(H5:H6,H9:H9)</f>
        <v>32</v>
      </c>
      <c r="I10" s="21">
        <f t="shared" si="2"/>
        <v>0.41025641025641024</v>
      </c>
      <c r="J10" s="20">
        <v>12</v>
      </c>
      <c r="K10" s="20">
        <f>SUM(K7:K8)</f>
        <v>7</v>
      </c>
      <c r="L10" s="21">
        <f>K10/J10</f>
        <v>0.58333333333333337</v>
      </c>
      <c r="M10" s="20">
        <f>SUM(M7:M8)</f>
        <v>7</v>
      </c>
      <c r="N10" s="21">
        <f>M10/K10</f>
        <v>1</v>
      </c>
      <c r="O10" s="20">
        <f>SUM(O7:O8)</f>
        <v>0</v>
      </c>
      <c r="P10" s="21">
        <f>O10/K10</f>
        <v>0</v>
      </c>
      <c r="Q10" s="20">
        <f>SUM(Q7:Q8)</f>
        <v>0</v>
      </c>
      <c r="R10" s="20">
        <f>SUM(R7:R8)</f>
        <v>0</v>
      </c>
      <c r="S10" s="21"/>
      <c r="T10" s="20">
        <f>SUM(T7:T8)</f>
        <v>0</v>
      </c>
      <c r="U10" s="21"/>
      <c r="V10" s="20">
        <f>SUM(V7:V8)</f>
        <v>0</v>
      </c>
      <c r="W10" s="21"/>
      <c r="X10" s="20">
        <f>SUM(X5:X9)</f>
        <v>99</v>
      </c>
      <c r="Y10" s="87">
        <f>SUM(Y5:Y9)</f>
        <v>41</v>
      </c>
      <c r="Z10" s="21">
        <f>Y10/X10</f>
        <v>0.41414141414141414</v>
      </c>
      <c r="AA10" s="20">
        <f>SUM(AA5:AA9)</f>
        <v>25</v>
      </c>
      <c r="AB10" s="21">
        <f>AA10/Y10</f>
        <v>0.6097560975609756</v>
      </c>
      <c r="AC10" s="20">
        <f>SUM(AC5:AC9)</f>
        <v>16</v>
      </c>
      <c r="AD10" s="21">
        <f>AC10/Y10</f>
        <v>0.3902439024390244</v>
      </c>
    </row>
    <row r="11" spans="1:30" ht="26.1" customHeight="1">
      <c r="A11" s="22" t="s">
        <v>82</v>
      </c>
      <c r="B11" s="19"/>
      <c r="C11" s="19">
        <f>SUM(C10,J10,Q10,X10)</f>
        <v>276</v>
      </c>
      <c r="D11" s="20">
        <f>SUM(D10,K10,R10,Y10)</f>
        <v>126</v>
      </c>
      <c r="E11" s="21">
        <f t="shared" si="0"/>
        <v>0.45652173913043476</v>
      </c>
      <c r="F11" s="20">
        <f>SUM(F10,M10,T10,AA10)</f>
        <v>78</v>
      </c>
      <c r="G11" s="21">
        <f t="shared" si="1"/>
        <v>0.61904761904761907</v>
      </c>
      <c r="H11" s="20">
        <f>SUM(H10,O10,V10,AC10)</f>
        <v>48</v>
      </c>
      <c r="I11" s="86">
        <f t="shared" si="2"/>
        <v>0.38095238095238093</v>
      </c>
      <c r="J11" s="122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9"/>
    </row>
    <row r="13" spans="1:30" ht="15.75">
      <c r="A13" s="50" t="s">
        <v>135</v>
      </c>
    </row>
    <row r="18" spans="6:6">
      <c r="F18" s="111"/>
    </row>
  </sheetData>
  <mergeCells count="13">
    <mergeCell ref="X3:AD3"/>
    <mergeCell ref="Q3:W3"/>
    <mergeCell ref="T4:U4"/>
    <mergeCell ref="V4:W4"/>
    <mergeCell ref="AA4:AB4"/>
    <mergeCell ref="AC4:AD4"/>
    <mergeCell ref="A3:B3"/>
    <mergeCell ref="C3:I3"/>
    <mergeCell ref="F4:G4"/>
    <mergeCell ref="H4:I4"/>
    <mergeCell ref="J3:P3"/>
    <mergeCell ref="M4:N4"/>
    <mergeCell ref="O4:P4"/>
  </mergeCells>
  <phoneticPr fontId="23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Z38"/>
  <sheetViews>
    <sheetView topLeftCell="A6" zoomScaleNormal="100" workbookViewId="0">
      <selection sqref="A1:J36"/>
    </sheetView>
  </sheetViews>
  <sheetFormatPr defaultRowHeight="12.75"/>
  <cols>
    <col min="1" max="1" width="77.140625" style="14" customWidth="1"/>
    <col min="2" max="2" width="11.140625" style="27" customWidth="1"/>
    <col min="3" max="3" width="18.28515625" style="27" customWidth="1"/>
    <col min="4" max="5" width="7.28515625" style="27" customWidth="1"/>
    <col min="6" max="6" width="7.7109375" style="27" customWidth="1"/>
    <col min="7" max="7" width="6.5703125" style="27" customWidth="1"/>
    <col min="8" max="8" width="7.140625" style="27" customWidth="1"/>
    <col min="9" max="9" width="6.140625" style="27" customWidth="1"/>
    <col min="10" max="10" width="8.140625" style="27" customWidth="1"/>
    <col min="11" max="16384" width="9.140625" style="14"/>
  </cols>
  <sheetData>
    <row r="1" spans="1:26" ht="20.25">
      <c r="A1" s="380" t="s">
        <v>149</v>
      </c>
      <c r="B1" s="381"/>
      <c r="C1" s="381"/>
      <c r="D1" s="381"/>
      <c r="E1" s="381"/>
      <c r="F1" s="381"/>
      <c r="G1" s="381"/>
      <c r="H1" s="381"/>
      <c r="I1" s="381"/>
      <c r="J1" s="382"/>
    </row>
    <row r="2" spans="1:26" ht="20.25">
      <c r="A2" s="383" t="s">
        <v>145</v>
      </c>
      <c r="B2" s="384"/>
      <c r="C2" s="384"/>
      <c r="D2" s="384"/>
      <c r="E2" s="384"/>
      <c r="F2" s="384"/>
      <c r="G2" s="384"/>
      <c r="H2" s="384"/>
      <c r="I2" s="384"/>
      <c r="J2" s="385"/>
    </row>
    <row r="3" spans="1:26" ht="150" customHeight="1">
      <c r="A3" s="24" t="s">
        <v>21</v>
      </c>
      <c r="B3" s="25" t="s">
        <v>7</v>
      </c>
      <c r="C3" s="25" t="s">
        <v>2</v>
      </c>
      <c r="D3" s="26" t="s">
        <v>29</v>
      </c>
      <c r="E3" s="26" t="s">
        <v>22</v>
      </c>
      <c r="F3" s="26" t="s">
        <v>18</v>
      </c>
      <c r="G3" s="386" t="s">
        <v>23</v>
      </c>
      <c r="H3" s="387"/>
      <c r="I3" s="386" t="s">
        <v>24</v>
      </c>
      <c r="J3" s="387"/>
    </row>
    <row r="4" spans="1:26">
      <c r="A4" s="174" t="s">
        <v>43</v>
      </c>
      <c r="B4" s="67" t="s">
        <v>8</v>
      </c>
      <c r="C4" s="74" t="s">
        <v>84</v>
      </c>
      <c r="D4" s="19">
        <v>16</v>
      </c>
      <c r="E4" s="153">
        <f t="shared" ref="E4:E9" si="0">SUM(G4,I4)</f>
        <v>8</v>
      </c>
      <c r="F4" s="75">
        <f t="shared" ref="F4:F33" si="1">E4/D4</f>
        <v>0.5</v>
      </c>
      <c r="G4" s="19">
        <v>3</v>
      </c>
      <c r="H4" s="75">
        <f t="shared" ref="H4:H14" si="2">G4/E4</f>
        <v>0.375</v>
      </c>
      <c r="I4" s="19">
        <v>5</v>
      </c>
      <c r="J4" s="75">
        <f t="shared" ref="J4:J33" si="3">I4/E4</f>
        <v>0.625</v>
      </c>
    </row>
    <row r="5" spans="1:26">
      <c r="A5" s="174" t="s">
        <v>45</v>
      </c>
      <c r="B5" s="67" t="s">
        <v>8</v>
      </c>
      <c r="C5" s="74" t="s">
        <v>84</v>
      </c>
      <c r="D5" s="19">
        <v>16</v>
      </c>
      <c r="E5" s="153">
        <f t="shared" si="0"/>
        <v>8</v>
      </c>
      <c r="F5" s="75">
        <f t="shared" si="1"/>
        <v>0.5</v>
      </c>
      <c r="G5" s="19">
        <v>3</v>
      </c>
      <c r="H5" s="75">
        <f t="shared" si="2"/>
        <v>0.375</v>
      </c>
      <c r="I5" s="19">
        <v>5</v>
      </c>
      <c r="J5" s="75">
        <f t="shared" si="3"/>
        <v>0.625</v>
      </c>
    </row>
    <row r="6" spans="1:26">
      <c r="A6" s="174" t="s">
        <v>46</v>
      </c>
      <c r="B6" s="67" t="s">
        <v>8</v>
      </c>
      <c r="C6" s="74" t="s">
        <v>84</v>
      </c>
      <c r="D6" s="19">
        <v>16</v>
      </c>
      <c r="E6" s="153">
        <f t="shared" si="0"/>
        <v>7</v>
      </c>
      <c r="F6" s="75">
        <f t="shared" si="1"/>
        <v>0.4375</v>
      </c>
      <c r="G6" s="19">
        <v>3</v>
      </c>
      <c r="H6" s="75">
        <f t="shared" si="2"/>
        <v>0.42857142857142855</v>
      </c>
      <c r="I6" s="19">
        <v>4</v>
      </c>
      <c r="J6" s="75">
        <f t="shared" si="3"/>
        <v>0.5714285714285714</v>
      </c>
    </row>
    <row r="7" spans="1:26">
      <c r="A7" s="174" t="s">
        <v>61</v>
      </c>
      <c r="B7" s="76" t="s">
        <v>9</v>
      </c>
      <c r="C7" s="76" t="s">
        <v>84</v>
      </c>
      <c r="D7" s="19">
        <v>14</v>
      </c>
      <c r="E7" s="19">
        <f t="shared" si="0"/>
        <v>11</v>
      </c>
      <c r="F7" s="75">
        <f t="shared" si="1"/>
        <v>0.7857142857142857</v>
      </c>
      <c r="G7" s="19">
        <v>7</v>
      </c>
      <c r="H7" s="75">
        <f t="shared" si="2"/>
        <v>0.63636363636363635</v>
      </c>
      <c r="I7" s="19">
        <v>4</v>
      </c>
      <c r="J7" s="75">
        <f t="shared" si="3"/>
        <v>0.36363636363636365</v>
      </c>
    </row>
    <row r="8" spans="1:26">
      <c r="A8" s="174" t="s">
        <v>62</v>
      </c>
      <c r="B8" s="76" t="s">
        <v>9</v>
      </c>
      <c r="C8" s="76" t="s">
        <v>84</v>
      </c>
      <c r="D8" s="19">
        <v>14</v>
      </c>
      <c r="E8" s="19">
        <f t="shared" si="0"/>
        <v>5</v>
      </c>
      <c r="F8" s="75">
        <f t="shared" si="1"/>
        <v>0.35714285714285715</v>
      </c>
      <c r="G8" s="19">
        <v>3</v>
      </c>
      <c r="H8" s="75">
        <f t="shared" si="2"/>
        <v>0.6</v>
      </c>
      <c r="I8" s="19">
        <v>2</v>
      </c>
      <c r="J8" s="75">
        <f t="shared" si="3"/>
        <v>0.4</v>
      </c>
    </row>
    <row r="9" spans="1:26" s="28" customFormat="1">
      <c r="A9" s="174" t="s">
        <v>63</v>
      </c>
      <c r="B9" s="76" t="s">
        <v>9</v>
      </c>
      <c r="C9" s="76" t="s">
        <v>84</v>
      </c>
      <c r="D9" s="19">
        <v>14</v>
      </c>
      <c r="E9" s="77">
        <f t="shared" si="0"/>
        <v>6</v>
      </c>
      <c r="F9" s="75">
        <f t="shared" si="1"/>
        <v>0.42857142857142855</v>
      </c>
      <c r="G9" s="72">
        <v>3</v>
      </c>
      <c r="H9" s="75">
        <f t="shared" si="2"/>
        <v>0.5</v>
      </c>
      <c r="I9" s="72">
        <v>3</v>
      </c>
      <c r="J9" s="75">
        <f t="shared" si="3"/>
        <v>0.5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8" customFormat="1">
      <c r="A10" s="400" t="s">
        <v>34</v>
      </c>
      <c r="B10" s="401"/>
      <c r="C10" s="402"/>
      <c r="D10" s="88">
        <f>SUM(D4:D9)</f>
        <v>90</v>
      </c>
      <c r="E10" s="88">
        <f>SUM(E4:E9)</f>
        <v>45</v>
      </c>
      <c r="F10" s="89">
        <f t="shared" si="1"/>
        <v>0.5</v>
      </c>
      <c r="G10" s="88">
        <f>SUM(G4:G9)</f>
        <v>22</v>
      </c>
      <c r="H10" s="89">
        <f t="shared" si="2"/>
        <v>0.48888888888888887</v>
      </c>
      <c r="I10" s="88">
        <f>SUM(I4:I9)</f>
        <v>23</v>
      </c>
      <c r="J10" s="89">
        <f t="shared" si="3"/>
        <v>0.51111111111111107</v>
      </c>
      <c r="K10" s="14"/>
      <c r="L10" s="14"/>
      <c r="M10" s="14"/>
      <c r="N10" s="14"/>
      <c r="O10" s="14"/>
      <c r="P10" s="14"/>
    </row>
    <row r="11" spans="1:26" s="28" customFormat="1">
      <c r="A11" s="174" t="s">
        <v>47</v>
      </c>
      <c r="B11" s="67" t="s">
        <v>10</v>
      </c>
      <c r="C11" s="74" t="s">
        <v>85</v>
      </c>
      <c r="D11" s="19">
        <v>19</v>
      </c>
      <c r="E11" s="78">
        <f t="shared" ref="E11:E29" si="4">SUM(G11,I11)</f>
        <v>11</v>
      </c>
      <c r="F11" s="75">
        <f t="shared" si="1"/>
        <v>0.57894736842105265</v>
      </c>
      <c r="G11" s="19">
        <v>6</v>
      </c>
      <c r="H11" s="75">
        <f t="shared" si="2"/>
        <v>0.54545454545454541</v>
      </c>
      <c r="I11" s="19">
        <v>5</v>
      </c>
      <c r="J11" s="75">
        <f t="shared" si="3"/>
        <v>0.45454545454545453</v>
      </c>
      <c r="K11" s="14"/>
      <c r="L11" s="14"/>
      <c r="M11" s="14"/>
      <c r="N11" s="14"/>
      <c r="O11" s="14"/>
      <c r="P11" s="14"/>
    </row>
    <row r="12" spans="1:26" s="28" customFormat="1">
      <c r="A12" s="174" t="s">
        <v>48</v>
      </c>
      <c r="B12" s="67" t="s">
        <v>8</v>
      </c>
      <c r="C12" s="74" t="s">
        <v>85</v>
      </c>
      <c r="D12" s="19">
        <v>19</v>
      </c>
      <c r="E12" s="19">
        <f t="shared" si="4"/>
        <v>0</v>
      </c>
      <c r="F12" s="75">
        <f t="shared" si="1"/>
        <v>0</v>
      </c>
      <c r="G12" s="19">
        <v>0</v>
      </c>
      <c r="H12" s="75"/>
      <c r="I12" s="19">
        <v>0</v>
      </c>
      <c r="J12" s="75"/>
      <c r="K12" s="14"/>
      <c r="L12" s="14"/>
      <c r="M12" s="14"/>
      <c r="N12" s="14"/>
      <c r="O12" s="14"/>
      <c r="P12" s="14"/>
    </row>
    <row r="13" spans="1:26" s="28" customFormat="1">
      <c r="A13" s="174" t="s">
        <v>49</v>
      </c>
      <c r="B13" s="67" t="s">
        <v>10</v>
      </c>
      <c r="C13" s="74" t="s">
        <v>85</v>
      </c>
      <c r="D13" s="19">
        <v>19</v>
      </c>
      <c r="E13" s="77">
        <f t="shared" si="4"/>
        <v>2</v>
      </c>
      <c r="F13" s="75">
        <f t="shared" si="1"/>
        <v>0.10526315789473684</v>
      </c>
      <c r="G13" s="72">
        <v>0</v>
      </c>
      <c r="H13" s="75">
        <f t="shared" si="2"/>
        <v>0</v>
      </c>
      <c r="I13" s="72">
        <v>2</v>
      </c>
      <c r="J13" s="75">
        <f t="shared" si="3"/>
        <v>1</v>
      </c>
      <c r="K13" s="14"/>
      <c r="L13" s="14"/>
      <c r="M13" s="14"/>
      <c r="N13" s="14"/>
      <c r="O13" s="14"/>
      <c r="P13" s="14"/>
    </row>
    <row r="14" spans="1:26" s="28" customFormat="1">
      <c r="A14" s="174" t="s">
        <v>64</v>
      </c>
      <c r="B14" s="76" t="s">
        <v>9</v>
      </c>
      <c r="C14" s="76" t="s">
        <v>85</v>
      </c>
      <c r="D14" s="19">
        <v>19</v>
      </c>
      <c r="E14" s="77">
        <f t="shared" si="4"/>
        <v>9</v>
      </c>
      <c r="F14" s="75">
        <f t="shared" si="1"/>
        <v>0.47368421052631576</v>
      </c>
      <c r="G14" s="72">
        <v>4</v>
      </c>
      <c r="H14" s="75">
        <f t="shared" si="2"/>
        <v>0.44444444444444442</v>
      </c>
      <c r="I14" s="72">
        <v>5</v>
      </c>
      <c r="J14" s="75">
        <f t="shared" si="3"/>
        <v>0.55555555555555558</v>
      </c>
      <c r="K14" s="14"/>
      <c r="L14" s="14"/>
      <c r="M14" s="14"/>
      <c r="N14" s="14"/>
      <c r="O14" s="14"/>
      <c r="P14" s="14"/>
    </row>
    <row r="15" spans="1:26" s="28" customFormat="1">
      <c r="A15" s="174" t="s">
        <v>65</v>
      </c>
      <c r="B15" s="76" t="s">
        <v>9</v>
      </c>
      <c r="C15" s="76" t="s">
        <v>85</v>
      </c>
      <c r="D15" s="19">
        <v>19</v>
      </c>
      <c r="E15" s="77">
        <f t="shared" si="4"/>
        <v>6</v>
      </c>
      <c r="F15" s="75">
        <f t="shared" si="1"/>
        <v>0.31578947368421051</v>
      </c>
      <c r="G15" s="72">
        <v>4</v>
      </c>
      <c r="H15" s="75">
        <f t="shared" ref="H15:H20" si="5">G15/E15</f>
        <v>0.66666666666666663</v>
      </c>
      <c r="I15" s="72">
        <v>2</v>
      </c>
      <c r="J15" s="75">
        <f t="shared" si="3"/>
        <v>0.33333333333333331</v>
      </c>
      <c r="K15" s="14"/>
      <c r="L15" s="14"/>
      <c r="M15" s="14"/>
      <c r="N15" s="14"/>
      <c r="O15" s="14"/>
      <c r="P15" s="14"/>
    </row>
    <row r="16" spans="1:26" s="28" customFormat="1">
      <c r="A16" s="173" t="s">
        <v>88</v>
      </c>
      <c r="B16" s="76" t="s">
        <v>9</v>
      </c>
      <c r="C16" s="76" t="s">
        <v>85</v>
      </c>
      <c r="D16" s="19">
        <v>19</v>
      </c>
      <c r="E16" s="77">
        <f t="shared" si="4"/>
        <v>4</v>
      </c>
      <c r="F16" s="75">
        <f t="shared" si="1"/>
        <v>0.21052631578947367</v>
      </c>
      <c r="G16" s="72">
        <v>4</v>
      </c>
      <c r="H16" s="75">
        <f t="shared" si="5"/>
        <v>1</v>
      </c>
      <c r="I16" s="72">
        <v>0</v>
      </c>
      <c r="J16" s="75">
        <f t="shared" si="3"/>
        <v>0</v>
      </c>
      <c r="K16" s="14"/>
      <c r="L16" s="14"/>
      <c r="M16" s="14"/>
      <c r="N16" s="14"/>
      <c r="O16" s="14"/>
      <c r="P16" s="14"/>
    </row>
    <row r="17" spans="1:16" s="28" customFormat="1">
      <c r="A17" s="400" t="s">
        <v>39</v>
      </c>
      <c r="B17" s="401"/>
      <c r="C17" s="402"/>
      <c r="D17" s="88">
        <f>SUM(D11:D16)</f>
        <v>114</v>
      </c>
      <c r="E17" s="88">
        <f>SUM(E11:E16)</f>
        <v>32</v>
      </c>
      <c r="F17" s="89">
        <f t="shared" si="1"/>
        <v>0.2807017543859649</v>
      </c>
      <c r="G17" s="88">
        <f>SUM(G11:G16)</f>
        <v>18</v>
      </c>
      <c r="H17" s="89">
        <f t="shared" si="5"/>
        <v>0.5625</v>
      </c>
      <c r="I17" s="88">
        <f>SUM(I11:I16)</f>
        <v>14</v>
      </c>
      <c r="J17" s="89">
        <f t="shared" si="3"/>
        <v>0.4375</v>
      </c>
      <c r="K17" s="14"/>
      <c r="L17" s="14"/>
      <c r="M17" s="14"/>
      <c r="N17" s="14"/>
      <c r="O17" s="14"/>
      <c r="P17" s="14"/>
    </row>
    <row r="18" spans="1:16" s="28" customFormat="1">
      <c r="A18" s="173" t="s">
        <v>50</v>
      </c>
      <c r="B18" s="67" t="s">
        <v>90</v>
      </c>
      <c r="C18" s="74" t="s">
        <v>86</v>
      </c>
      <c r="D18" s="20">
        <v>18</v>
      </c>
      <c r="E18" s="20">
        <f t="shared" si="4"/>
        <v>16</v>
      </c>
      <c r="F18" s="75">
        <f t="shared" si="1"/>
        <v>0.88888888888888884</v>
      </c>
      <c r="G18" s="20">
        <v>13</v>
      </c>
      <c r="H18" s="75">
        <f t="shared" si="5"/>
        <v>0.8125</v>
      </c>
      <c r="I18" s="20">
        <v>3</v>
      </c>
      <c r="J18" s="75">
        <f t="shared" si="3"/>
        <v>0.1875</v>
      </c>
      <c r="K18" s="14"/>
      <c r="L18" s="14"/>
      <c r="M18" s="14"/>
      <c r="N18" s="14"/>
      <c r="O18" s="14"/>
      <c r="P18" s="14"/>
    </row>
    <row r="19" spans="1:16" s="28" customFormat="1">
      <c r="A19" s="174" t="s">
        <v>52</v>
      </c>
      <c r="B19" s="67" t="s">
        <v>90</v>
      </c>
      <c r="C19" s="74" t="s">
        <v>86</v>
      </c>
      <c r="D19" s="20">
        <v>18</v>
      </c>
      <c r="E19" s="20">
        <f t="shared" si="4"/>
        <v>17</v>
      </c>
      <c r="F19" s="75">
        <f t="shared" si="1"/>
        <v>0.94444444444444442</v>
      </c>
      <c r="G19" s="20">
        <v>13</v>
      </c>
      <c r="H19" s="75">
        <f t="shared" si="5"/>
        <v>0.76470588235294112</v>
      </c>
      <c r="I19" s="20">
        <v>4</v>
      </c>
      <c r="J19" s="75">
        <f t="shared" si="3"/>
        <v>0.23529411764705882</v>
      </c>
      <c r="K19" s="14"/>
      <c r="L19" s="14"/>
      <c r="M19" s="14"/>
      <c r="N19" s="14"/>
      <c r="O19" s="14"/>
      <c r="P19" s="14"/>
    </row>
    <row r="20" spans="1:16" s="28" customFormat="1">
      <c r="A20" s="174" t="s">
        <v>53</v>
      </c>
      <c r="B20" s="67" t="s">
        <v>90</v>
      </c>
      <c r="C20" s="74" t="s">
        <v>86</v>
      </c>
      <c r="D20" s="20">
        <v>18</v>
      </c>
      <c r="E20" s="20">
        <f t="shared" si="4"/>
        <v>9</v>
      </c>
      <c r="F20" s="75">
        <f t="shared" si="1"/>
        <v>0.5</v>
      </c>
      <c r="G20" s="20">
        <v>5</v>
      </c>
      <c r="H20" s="75">
        <f t="shared" si="5"/>
        <v>0.55555555555555558</v>
      </c>
      <c r="I20" s="20">
        <v>4</v>
      </c>
      <c r="J20" s="75">
        <f t="shared" si="3"/>
        <v>0.44444444444444442</v>
      </c>
      <c r="K20" s="14"/>
      <c r="L20" s="14"/>
      <c r="M20" s="14"/>
      <c r="N20" s="14"/>
      <c r="O20" s="14"/>
      <c r="P20" s="14"/>
    </row>
    <row r="21" spans="1:16" s="28" customFormat="1" ht="25.5">
      <c r="A21" s="174" t="s">
        <v>54</v>
      </c>
      <c r="B21" s="67" t="s">
        <v>91</v>
      </c>
      <c r="C21" s="74" t="s">
        <v>86</v>
      </c>
      <c r="D21" s="20">
        <v>2</v>
      </c>
      <c r="E21" s="20">
        <f t="shared" si="4"/>
        <v>0</v>
      </c>
      <c r="F21" s="75">
        <f t="shared" si="1"/>
        <v>0</v>
      </c>
      <c r="G21" s="20">
        <v>0</v>
      </c>
      <c r="H21" s="75"/>
      <c r="I21" s="20">
        <f t="shared" ref="I18:I23" si="6">SUM(C21)</f>
        <v>0</v>
      </c>
      <c r="J21" s="75"/>
      <c r="K21" s="14"/>
      <c r="L21" s="14"/>
      <c r="M21" s="14"/>
      <c r="N21" s="14"/>
      <c r="O21" s="14"/>
      <c r="P21" s="14"/>
    </row>
    <row r="22" spans="1:16" s="28" customFormat="1">
      <c r="A22" s="174" t="s">
        <v>56</v>
      </c>
      <c r="B22" s="67" t="s">
        <v>91</v>
      </c>
      <c r="C22" s="74" t="s">
        <v>86</v>
      </c>
      <c r="D22" s="20">
        <v>2</v>
      </c>
      <c r="E22" s="20">
        <f t="shared" si="4"/>
        <v>0</v>
      </c>
      <c r="F22" s="75">
        <f t="shared" si="1"/>
        <v>0</v>
      </c>
      <c r="G22" s="20">
        <v>0</v>
      </c>
      <c r="H22" s="75"/>
      <c r="I22" s="20">
        <f t="shared" si="6"/>
        <v>0</v>
      </c>
      <c r="J22" s="75"/>
      <c r="K22" s="14"/>
      <c r="L22" s="14"/>
      <c r="M22" s="14"/>
      <c r="N22" s="14"/>
      <c r="O22" s="14"/>
      <c r="P22" s="14"/>
    </row>
    <row r="23" spans="1:16" s="28" customFormat="1">
      <c r="A23" s="174" t="s">
        <v>57</v>
      </c>
      <c r="B23" s="67" t="s">
        <v>91</v>
      </c>
      <c r="C23" s="74" t="s">
        <v>86</v>
      </c>
      <c r="D23" s="20">
        <v>2</v>
      </c>
      <c r="E23" s="20">
        <f t="shared" si="4"/>
        <v>0</v>
      </c>
      <c r="F23" s="75">
        <f t="shared" si="1"/>
        <v>0</v>
      </c>
      <c r="G23" s="20">
        <v>0</v>
      </c>
      <c r="H23" s="75"/>
      <c r="I23" s="20">
        <f t="shared" si="6"/>
        <v>0</v>
      </c>
      <c r="J23" s="75"/>
      <c r="K23" s="14"/>
      <c r="L23" s="14"/>
      <c r="M23" s="14"/>
      <c r="N23" s="14"/>
      <c r="O23" s="14"/>
      <c r="P23" s="14"/>
    </row>
    <row r="24" spans="1:16" s="28" customFormat="1">
      <c r="A24" s="174" t="s">
        <v>117</v>
      </c>
      <c r="B24" s="80" t="s">
        <v>58</v>
      </c>
      <c r="C24" s="79" t="s">
        <v>86</v>
      </c>
      <c r="D24" s="20">
        <v>4</v>
      </c>
      <c r="E24" s="20">
        <f t="shared" si="4"/>
        <v>3</v>
      </c>
      <c r="F24" s="75">
        <f t="shared" si="1"/>
        <v>0.75</v>
      </c>
      <c r="G24" s="20">
        <v>3</v>
      </c>
      <c r="H24" s="75">
        <f>G24/E24</f>
        <v>1</v>
      </c>
      <c r="I24" s="20">
        <v>0</v>
      </c>
      <c r="J24" s="75">
        <f>I24/G24</f>
        <v>0</v>
      </c>
      <c r="K24" s="14"/>
      <c r="L24" s="14"/>
      <c r="M24" s="14"/>
      <c r="N24" s="14"/>
      <c r="O24" s="14"/>
      <c r="P24" s="14"/>
    </row>
    <row r="25" spans="1:16" s="28" customFormat="1">
      <c r="A25" s="174" t="s">
        <v>59</v>
      </c>
      <c r="B25" s="80" t="s">
        <v>58</v>
      </c>
      <c r="C25" s="79" t="s">
        <v>86</v>
      </c>
      <c r="D25" s="20">
        <v>4</v>
      </c>
      <c r="E25" s="20">
        <f t="shared" si="4"/>
        <v>3</v>
      </c>
      <c r="F25" s="75">
        <f t="shared" si="1"/>
        <v>0.75</v>
      </c>
      <c r="G25" s="20">
        <v>3</v>
      </c>
      <c r="H25" s="75">
        <f>G25/E25</f>
        <v>1</v>
      </c>
      <c r="I25" s="20">
        <v>0</v>
      </c>
      <c r="J25" s="75">
        <f>I25/G25</f>
        <v>0</v>
      </c>
      <c r="K25" s="14"/>
      <c r="L25" s="14"/>
      <c r="M25" s="14"/>
      <c r="N25" s="14"/>
      <c r="O25" s="14"/>
      <c r="P25" s="14"/>
    </row>
    <row r="26" spans="1:16" s="28" customFormat="1">
      <c r="A26" s="174" t="s">
        <v>118</v>
      </c>
      <c r="B26" s="80" t="s">
        <v>58</v>
      </c>
      <c r="C26" s="79" t="s">
        <v>86</v>
      </c>
      <c r="D26" s="20">
        <v>4</v>
      </c>
      <c r="E26" s="20">
        <f t="shared" si="4"/>
        <v>1</v>
      </c>
      <c r="F26" s="75">
        <f t="shared" si="1"/>
        <v>0.25</v>
      </c>
      <c r="G26" s="20">
        <v>1</v>
      </c>
      <c r="H26" s="75">
        <f>G26/E26</f>
        <v>1</v>
      </c>
      <c r="I26" s="20">
        <v>0</v>
      </c>
      <c r="J26" s="75">
        <f>I26/G26</f>
        <v>0</v>
      </c>
      <c r="K26" s="14"/>
      <c r="L26" s="14"/>
      <c r="M26" s="14"/>
      <c r="N26" s="14"/>
      <c r="O26" s="14"/>
      <c r="P26" s="14"/>
    </row>
    <row r="27" spans="1:16" s="28" customFormat="1" ht="38.25">
      <c r="A27" s="175" t="s">
        <v>119</v>
      </c>
      <c r="B27" s="80" t="s">
        <v>60</v>
      </c>
      <c r="C27" s="79" t="s">
        <v>86</v>
      </c>
      <c r="D27" s="20">
        <v>0</v>
      </c>
      <c r="E27" s="20">
        <f t="shared" si="4"/>
        <v>0</v>
      </c>
      <c r="F27" s="75"/>
      <c r="G27" s="20">
        <v>0</v>
      </c>
      <c r="H27" s="75"/>
      <c r="I27" s="20">
        <v>0</v>
      </c>
      <c r="J27" s="75"/>
      <c r="K27" s="14"/>
      <c r="L27" s="14"/>
      <c r="M27" s="14"/>
      <c r="N27" s="14"/>
      <c r="O27" s="14"/>
      <c r="P27" s="14"/>
    </row>
    <row r="28" spans="1:16" s="28" customFormat="1">
      <c r="A28" s="175" t="s">
        <v>120</v>
      </c>
      <c r="B28" s="80" t="s">
        <v>60</v>
      </c>
      <c r="C28" s="79" t="s">
        <v>86</v>
      </c>
      <c r="D28" s="20">
        <v>0</v>
      </c>
      <c r="E28" s="20">
        <f t="shared" si="4"/>
        <v>0</v>
      </c>
      <c r="F28" s="75"/>
      <c r="G28" s="20">
        <v>0</v>
      </c>
      <c r="H28" s="75"/>
      <c r="I28" s="20">
        <v>0</v>
      </c>
      <c r="J28" s="75"/>
      <c r="K28" s="14"/>
      <c r="L28" s="14"/>
      <c r="M28" s="14"/>
      <c r="N28" s="14"/>
      <c r="O28" s="14"/>
      <c r="P28" s="14"/>
    </row>
    <row r="29" spans="1:16" s="28" customFormat="1">
      <c r="A29" s="175" t="s">
        <v>121</v>
      </c>
      <c r="B29" s="80" t="s">
        <v>60</v>
      </c>
      <c r="C29" s="79" t="s">
        <v>86</v>
      </c>
      <c r="D29" s="20">
        <v>0</v>
      </c>
      <c r="E29" s="20">
        <f t="shared" si="4"/>
        <v>0</v>
      </c>
      <c r="F29" s="75"/>
      <c r="G29" s="20">
        <v>0</v>
      </c>
      <c r="H29" s="75"/>
      <c r="I29" s="20">
        <v>0</v>
      </c>
      <c r="J29" s="75"/>
      <c r="K29" s="14"/>
      <c r="L29" s="14"/>
      <c r="M29" s="14"/>
      <c r="N29" s="14"/>
      <c r="O29" s="14"/>
      <c r="P29" s="14"/>
    </row>
    <row r="30" spans="1:16" s="28" customFormat="1">
      <c r="A30" s="400" t="s">
        <v>89</v>
      </c>
      <c r="B30" s="401"/>
      <c r="C30" s="402"/>
      <c r="D30" s="88">
        <f>SUM(D18:D29)</f>
        <v>72</v>
      </c>
      <c r="E30" s="88">
        <f>SUM(E18:E29)</f>
        <v>49</v>
      </c>
      <c r="F30" s="89">
        <f t="shared" si="1"/>
        <v>0.68055555555555558</v>
      </c>
      <c r="G30" s="88">
        <f>SUM(G18:G29)</f>
        <v>38</v>
      </c>
      <c r="H30" s="89">
        <f>G30/E30</f>
        <v>0.77551020408163263</v>
      </c>
      <c r="I30" s="88">
        <f>SUM(I18:I29)</f>
        <v>11</v>
      </c>
      <c r="J30" s="89">
        <f t="shared" si="3"/>
        <v>0.22448979591836735</v>
      </c>
      <c r="K30" s="14"/>
      <c r="L30" s="14"/>
      <c r="M30" s="14"/>
      <c r="N30" s="14"/>
      <c r="O30" s="14"/>
      <c r="P30" s="14"/>
    </row>
    <row r="31" spans="1:16">
      <c r="A31" s="403" t="s">
        <v>25</v>
      </c>
      <c r="B31" s="404"/>
      <c r="C31" s="405"/>
      <c r="D31" s="90">
        <f>SUM(D30,D17,D10)</f>
        <v>276</v>
      </c>
      <c r="E31" s="90">
        <f>SUM(E30,E17,E10)</f>
        <v>126</v>
      </c>
      <c r="F31" s="91">
        <f t="shared" si="1"/>
        <v>0.45652173913043476</v>
      </c>
      <c r="G31" s="90">
        <f>SUM(G30,G17,G10)</f>
        <v>78</v>
      </c>
      <c r="H31" s="91">
        <f>G31/E31</f>
        <v>0.61904761904761907</v>
      </c>
      <c r="I31" s="90">
        <f>SUM(I30,I17,I10)</f>
        <v>48</v>
      </c>
      <c r="J31" s="91">
        <f t="shared" si="3"/>
        <v>0.38095238095238093</v>
      </c>
    </row>
    <row r="32" spans="1:16">
      <c r="A32" s="391" t="s">
        <v>26</v>
      </c>
      <c r="B32" s="392"/>
      <c r="C32" s="393"/>
      <c r="D32" s="92">
        <f>SUM(D18:D23,D11:D13,D4:D6)</f>
        <v>165</v>
      </c>
      <c r="E32" s="92">
        <f t="shared" ref="E32:J32" si="7">SUM(E18:E23,E11:E13,E4:E6)</f>
        <v>78</v>
      </c>
      <c r="F32" s="93">
        <f t="shared" si="7"/>
        <v>4.4550438596491224</v>
      </c>
      <c r="G32" s="92">
        <f t="shared" si="7"/>
        <v>46</v>
      </c>
      <c r="H32" s="93">
        <f t="shared" si="7"/>
        <v>3.8567874119344703</v>
      </c>
      <c r="I32" s="92">
        <f t="shared" si="7"/>
        <v>32</v>
      </c>
      <c r="J32" s="93">
        <f t="shared" si="7"/>
        <v>4.1432125880655288</v>
      </c>
    </row>
    <row r="33" spans="1:15">
      <c r="A33" s="394" t="s">
        <v>27</v>
      </c>
      <c r="B33" s="395"/>
      <c r="C33" s="396"/>
      <c r="D33" s="94">
        <f>SUM(D14:D16,D7:D9)</f>
        <v>99</v>
      </c>
      <c r="E33" s="94">
        <f>SUM(E14:E16,E7:E9)</f>
        <v>41</v>
      </c>
      <c r="F33" s="95">
        <f t="shared" si="1"/>
        <v>0.41414141414141414</v>
      </c>
      <c r="G33" s="94">
        <f>SUM(G14:G16,G7:G9)</f>
        <v>25</v>
      </c>
      <c r="H33" s="95">
        <f>G33/E33</f>
        <v>0.6097560975609756</v>
      </c>
      <c r="I33" s="94">
        <f>SUM(I14:I16,I7:I9)</f>
        <v>16</v>
      </c>
      <c r="J33" s="95">
        <f t="shared" si="3"/>
        <v>0.3902439024390244</v>
      </c>
    </row>
    <row r="34" spans="1:15">
      <c r="A34" s="397" t="s">
        <v>93</v>
      </c>
      <c r="B34" s="398"/>
      <c r="C34" s="399"/>
      <c r="D34" s="96">
        <f>SUM(D24:D29)</f>
        <v>12</v>
      </c>
      <c r="E34" s="96">
        <f>SUM(E24:E29)</f>
        <v>7</v>
      </c>
      <c r="F34" s="97">
        <f>E34/D34</f>
        <v>0.58333333333333337</v>
      </c>
      <c r="G34" s="96">
        <f>SUM(G24:G29)</f>
        <v>7</v>
      </c>
      <c r="H34" s="97">
        <f>G34/E34</f>
        <v>1</v>
      </c>
      <c r="I34" s="96">
        <f>SUM(I24:I29)</f>
        <v>0</v>
      </c>
      <c r="J34" s="97">
        <f>I34/G34</f>
        <v>0</v>
      </c>
    </row>
    <row r="35" spans="1:15">
      <c r="A35" s="232"/>
      <c r="B35" s="233"/>
      <c r="C35" s="233"/>
      <c r="D35" s="233"/>
      <c r="E35" s="233"/>
      <c r="F35" s="233"/>
      <c r="G35" s="233"/>
      <c r="H35" s="233"/>
      <c r="I35" s="233"/>
      <c r="J35" s="234"/>
    </row>
    <row r="36" spans="1:15" ht="38.25" customHeight="1">
      <c r="A36" s="388" t="s">
        <v>136</v>
      </c>
      <c r="B36" s="389"/>
      <c r="C36" s="389"/>
      <c r="D36" s="389"/>
      <c r="E36" s="389"/>
      <c r="F36" s="389"/>
      <c r="G36" s="389"/>
      <c r="H36" s="389"/>
      <c r="I36" s="389"/>
      <c r="J36" s="390"/>
    </row>
    <row r="38" spans="1:15" ht="13.5" customHeight="1">
      <c r="K38" s="81"/>
      <c r="L38" s="81"/>
      <c r="M38" s="81"/>
      <c r="N38" s="81"/>
      <c r="O38" s="81"/>
    </row>
  </sheetData>
  <mergeCells count="12">
    <mergeCell ref="A1:J1"/>
    <mergeCell ref="A2:J2"/>
    <mergeCell ref="G3:H3"/>
    <mergeCell ref="I3:J3"/>
    <mergeCell ref="A36:J36"/>
    <mergeCell ref="A32:C32"/>
    <mergeCell ref="A33:C33"/>
    <mergeCell ref="A34:C34"/>
    <mergeCell ref="A10:C10"/>
    <mergeCell ref="A17:C17"/>
    <mergeCell ref="A31:C31"/>
    <mergeCell ref="A30:C30"/>
  </mergeCells>
  <phoneticPr fontId="23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"/>
  <sheetViews>
    <sheetView zoomScale="50" zoomScaleNormal="50" workbookViewId="0">
      <selection sqref="A1:W13"/>
    </sheetView>
  </sheetViews>
  <sheetFormatPr defaultRowHeight="12.75"/>
  <sheetData>
    <row r="1" spans="1:23" ht="20.25">
      <c r="A1" s="406" t="s">
        <v>148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</row>
    <row r="2" spans="1:23" ht="20.25">
      <c r="A2" s="359" t="s">
        <v>144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spans="1:23" ht="18">
      <c r="A3" s="407"/>
      <c r="B3" s="408"/>
      <c r="C3" s="409" t="s">
        <v>0</v>
      </c>
      <c r="D3" s="410"/>
      <c r="E3" s="410"/>
      <c r="F3" s="410"/>
      <c r="G3" s="410"/>
      <c r="H3" s="410"/>
      <c r="I3" s="410"/>
      <c r="J3" s="411" t="s">
        <v>80</v>
      </c>
      <c r="K3" s="411"/>
      <c r="L3" s="411"/>
      <c r="M3" s="411"/>
      <c r="N3" s="411"/>
      <c r="O3" s="411"/>
      <c r="P3" s="411"/>
      <c r="Q3" s="411" t="s">
        <v>1</v>
      </c>
      <c r="R3" s="411"/>
      <c r="S3" s="411"/>
      <c r="T3" s="411"/>
      <c r="U3" s="411"/>
      <c r="V3" s="411"/>
      <c r="W3" s="411"/>
    </row>
    <row r="4" spans="1:23" ht="177.75" customHeight="1">
      <c r="A4" s="15" t="s">
        <v>2</v>
      </c>
      <c r="B4" s="16" t="s">
        <v>15</v>
      </c>
      <c r="C4" s="231" t="s">
        <v>16</v>
      </c>
      <c r="D4" s="18" t="s">
        <v>17</v>
      </c>
      <c r="E4" s="231" t="s">
        <v>18</v>
      </c>
      <c r="F4" s="376" t="s">
        <v>19</v>
      </c>
      <c r="G4" s="376"/>
      <c r="H4" s="376" t="s">
        <v>20</v>
      </c>
      <c r="I4" s="376"/>
      <c r="J4" s="231" t="s">
        <v>16</v>
      </c>
      <c r="K4" s="18" t="s">
        <v>17</v>
      </c>
      <c r="L4" s="231" t="s">
        <v>18</v>
      </c>
      <c r="M4" s="376" t="s">
        <v>19</v>
      </c>
      <c r="N4" s="376"/>
      <c r="O4" s="376" t="s">
        <v>20</v>
      </c>
      <c r="P4" s="376"/>
      <c r="Q4" s="231" t="s">
        <v>16</v>
      </c>
      <c r="R4" s="18" t="s">
        <v>17</v>
      </c>
      <c r="S4" s="231" t="s">
        <v>18</v>
      </c>
      <c r="T4" s="376" t="s">
        <v>19</v>
      </c>
      <c r="U4" s="376"/>
      <c r="V4" s="376" t="s">
        <v>20</v>
      </c>
      <c r="W4" s="376"/>
    </row>
    <row r="5" spans="1:23" ht="30">
      <c r="A5" s="236" t="s">
        <v>33</v>
      </c>
      <c r="B5" s="73">
        <v>16</v>
      </c>
      <c r="C5" s="20">
        <v>48</v>
      </c>
      <c r="D5" s="20">
        <f>SUM(F5,H5)</f>
        <v>23</v>
      </c>
      <c r="E5" s="21">
        <f t="shared" ref="E5:E11" si="0">D5/C5</f>
        <v>0.47916666666666669</v>
      </c>
      <c r="F5" s="20">
        <v>9</v>
      </c>
      <c r="G5" s="21">
        <f t="shared" ref="G5:G11" si="1">F5/D5</f>
        <v>0.39130434782608697</v>
      </c>
      <c r="H5" s="20">
        <v>14</v>
      </c>
      <c r="I5" s="21">
        <f t="shared" ref="I5:I11" si="2">H5/D5</f>
        <v>0.60869565217391308</v>
      </c>
      <c r="J5" s="237"/>
      <c r="K5" s="237"/>
      <c r="L5" s="237"/>
      <c r="M5" s="237"/>
      <c r="N5" s="237"/>
      <c r="O5" s="237"/>
      <c r="P5" s="237"/>
      <c r="Q5" s="20">
        <v>42</v>
      </c>
      <c r="R5" s="20">
        <f>SUM(T5,V5)</f>
        <v>22</v>
      </c>
      <c r="S5" s="21">
        <f>R5/Q5</f>
        <v>0.52380952380952384</v>
      </c>
      <c r="T5" s="20">
        <v>13</v>
      </c>
      <c r="U5" s="21">
        <f>T5/R5</f>
        <v>0.59090909090909094</v>
      </c>
      <c r="V5" s="20">
        <v>9</v>
      </c>
      <c r="W5" s="21">
        <f>V5/R5</f>
        <v>0.40909090909090912</v>
      </c>
    </row>
    <row r="6" spans="1:23" ht="30">
      <c r="A6" s="236" t="s">
        <v>37</v>
      </c>
      <c r="B6" s="73">
        <v>19</v>
      </c>
      <c r="C6" s="19">
        <v>57</v>
      </c>
      <c r="D6" s="20">
        <f t="shared" ref="D6:D9" si="3">SUM(F6,H6)</f>
        <v>13</v>
      </c>
      <c r="E6" s="21">
        <f t="shared" si="0"/>
        <v>0.22807017543859648</v>
      </c>
      <c r="F6" s="20">
        <v>6</v>
      </c>
      <c r="G6" s="21">
        <f t="shared" si="1"/>
        <v>0.46153846153846156</v>
      </c>
      <c r="H6" s="20">
        <v>7</v>
      </c>
      <c r="I6" s="21">
        <f t="shared" si="2"/>
        <v>0.53846153846153844</v>
      </c>
      <c r="J6" s="237"/>
      <c r="K6" s="237"/>
      <c r="L6" s="237"/>
      <c r="M6" s="237"/>
      <c r="N6" s="237"/>
      <c r="O6" s="237"/>
      <c r="P6" s="237"/>
      <c r="Q6" s="19">
        <v>57</v>
      </c>
      <c r="R6" s="20">
        <f>SUM(T6,V6)</f>
        <v>19</v>
      </c>
      <c r="S6" s="21">
        <f>R6/Q6</f>
        <v>0.33333333333333331</v>
      </c>
      <c r="T6" s="20">
        <v>12</v>
      </c>
      <c r="U6" s="21">
        <f>T6/R6</f>
        <v>0.63157894736842102</v>
      </c>
      <c r="V6" s="20">
        <v>7</v>
      </c>
      <c r="W6" s="21">
        <f>V6/R6</f>
        <v>0.36842105263157893</v>
      </c>
    </row>
    <row r="7" spans="1:23" ht="60">
      <c r="A7" s="236" t="s">
        <v>78</v>
      </c>
      <c r="B7" s="73">
        <v>18</v>
      </c>
      <c r="C7" s="19">
        <v>54</v>
      </c>
      <c r="D7" s="20">
        <f t="shared" si="3"/>
        <v>42</v>
      </c>
      <c r="E7" s="21">
        <f t="shared" si="0"/>
        <v>0.77777777777777779</v>
      </c>
      <c r="F7" s="20">
        <v>31</v>
      </c>
      <c r="G7" s="21">
        <f t="shared" si="1"/>
        <v>0.73809523809523814</v>
      </c>
      <c r="H7" s="20">
        <v>11</v>
      </c>
      <c r="I7" s="21">
        <f t="shared" si="2"/>
        <v>0.26190476190476192</v>
      </c>
      <c r="J7" s="19">
        <v>12</v>
      </c>
      <c r="K7" s="20">
        <f>SUM(M7,O7)</f>
        <v>7</v>
      </c>
      <c r="L7" s="21">
        <f>K7/J7</f>
        <v>0.58333333333333337</v>
      </c>
      <c r="M7" s="20">
        <v>7</v>
      </c>
      <c r="N7" s="21">
        <f>M7/K7</f>
        <v>1</v>
      </c>
      <c r="O7" s="20">
        <v>0</v>
      </c>
      <c r="P7" s="21">
        <f>O7/K7</f>
        <v>0</v>
      </c>
      <c r="Q7" s="237"/>
      <c r="R7" s="237"/>
      <c r="S7" s="237"/>
      <c r="T7" s="237"/>
      <c r="U7" s="237"/>
      <c r="V7" s="237"/>
      <c r="W7" s="237"/>
    </row>
    <row r="8" spans="1:23" ht="60">
      <c r="A8" s="236" t="s">
        <v>79</v>
      </c>
      <c r="B8" s="73">
        <v>2</v>
      </c>
      <c r="C8" s="19">
        <v>6</v>
      </c>
      <c r="D8" s="20">
        <f t="shared" si="3"/>
        <v>0</v>
      </c>
      <c r="E8" s="21">
        <f t="shared" si="0"/>
        <v>0</v>
      </c>
      <c r="F8" s="20">
        <v>0</v>
      </c>
      <c r="G8" s="21"/>
      <c r="H8" s="20">
        <v>0</v>
      </c>
      <c r="I8" s="21"/>
      <c r="J8" s="19">
        <v>0</v>
      </c>
      <c r="K8" s="20">
        <f t="shared" ref="K8:K9" si="4">SUM(M8,O8)</f>
        <v>0</v>
      </c>
      <c r="L8" s="21"/>
      <c r="M8" s="20">
        <v>0</v>
      </c>
      <c r="N8" s="21"/>
      <c r="O8" s="20">
        <v>0</v>
      </c>
      <c r="P8" s="21"/>
      <c r="Q8" s="237"/>
      <c r="R8" s="237"/>
      <c r="S8" s="237"/>
      <c r="T8" s="237"/>
      <c r="U8" s="237"/>
      <c r="V8" s="237"/>
      <c r="W8" s="237"/>
    </row>
    <row r="9" spans="1:23" ht="60">
      <c r="A9" s="236" t="s">
        <v>92</v>
      </c>
      <c r="B9" s="73">
        <v>20</v>
      </c>
      <c r="C9" s="19">
        <v>60</v>
      </c>
      <c r="D9" s="20">
        <f t="shared" si="3"/>
        <v>42</v>
      </c>
      <c r="E9" s="21">
        <f t="shared" si="0"/>
        <v>0.7</v>
      </c>
      <c r="F9" s="20">
        <f>SUM(F7:F8)</f>
        <v>31</v>
      </c>
      <c r="G9" s="21">
        <f t="shared" si="1"/>
        <v>0.73809523809523814</v>
      </c>
      <c r="H9" s="20">
        <f>SUM(H7:H8)</f>
        <v>11</v>
      </c>
      <c r="I9" s="21">
        <f t="shared" si="2"/>
        <v>0.26190476190476192</v>
      </c>
      <c r="J9" s="19">
        <v>12</v>
      </c>
      <c r="K9" s="20">
        <f t="shared" si="4"/>
        <v>7</v>
      </c>
      <c r="L9" s="21">
        <f>K9/J9</f>
        <v>0.58333333333333337</v>
      </c>
      <c r="M9" s="20">
        <f>SUM(M7:M8)</f>
        <v>7</v>
      </c>
      <c r="N9" s="21">
        <f>M9/K9</f>
        <v>1</v>
      </c>
      <c r="O9" s="20">
        <f>SUM(O7:O8)</f>
        <v>0</v>
      </c>
      <c r="P9" s="21">
        <f>O9/K9</f>
        <v>0</v>
      </c>
      <c r="Q9" s="237"/>
      <c r="R9" s="237"/>
      <c r="S9" s="237"/>
      <c r="T9" s="237"/>
      <c r="U9" s="237"/>
      <c r="V9" s="237"/>
      <c r="W9" s="237"/>
    </row>
    <row r="10" spans="1:23" ht="38.25">
      <c r="A10" s="22" t="s">
        <v>28</v>
      </c>
      <c r="B10" s="23"/>
      <c r="C10" s="19">
        <f>SUM(C5:C6,C9:C9)</f>
        <v>165</v>
      </c>
      <c r="D10" s="20">
        <f>SUM(D5:D6,D9:D9)</f>
        <v>78</v>
      </c>
      <c r="E10" s="21">
        <f t="shared" si="0"/>
        <v>0.47272727272727272</v>
      </c>
      <c r="F10" s="20">
        <f>SUM(F5:F6,F9:F9)</f>
        <v>46</v>
      </c>
      <c r="G10" s="21">
        <f t="shared" si="1"/>
        <v>0.58974358974358976</v>
      </c>
      <c r="H10" s="20">
        <f>SUM(H5:H6,H9:H9)</f>
        <v>32</v>
      </c>
      <c r="I10" s="21">
        <f t="shared" si="2"/>
        <v>0.41025641025641024</v>
      </c>
      <c r="J10" s="20">
        <v>12</v>
      </c>
      <c r="K10" s="20">
        <f>SUM(K7:K8)</f>
        <v>7</v>
      </c>
      <c r="L10" s="21">
        <f>K10/J10</f>
        <v>0.58333333333333337</v>
      </c>
      <c r="M10" s="20">
        <f>SUM(M7:M8)</f>
        <v>7</v>
      </c>
      <c r="N10" s="21">
        <f>M10/K10</f>
        <v>1</v>
      </c>
      <c r="O10" s="20">
        <f>SUM(O7:O8)</f>
        <v>0</v>
      </c>
      <c r="P10" s="21">
        <f>O10/K10</f>
        <v>0</v>
      </c>
      <c r="Q10" s="20">
        <f>SUM(Q5:Q9)</f>
        <v>99</v>
      </c>
      <c r="R10" s="20">
        <f>SUM(R5:R9)</f>
        <v>41</v>
      </c>
      <c r="S10" s="21">
        <f>R10/Q10</f>
        <v>0.41414141414141414</v>
      </c>
      <c r="T10" s="20">
        <f>SUM(T5:T9)</f>
        <v>25</v>
      </c>
      <c r="U10" s="21">
        <f>T10/R10</f>
        <v>0.6097560975609756</v>
      </c>
      <c r="V10" s="20">
        <f>SUM(V5:V9)</f>
        <v>16</v>
      </c>
      <c r="W10" s="21">
        <f>V10/R10</f>
        <v>0.3902439024390244</v>
      </c>
    </row>
    <row r="11" spans="1:23" ht="63.75">
      <c r="A11" s="22" t="s">
        <v>82</v>
      </c>
      <c r="B11" s="19"/>
      <c r="C11" s="19">
        <f>SUM(C10,J10,Q10)</f>
        <v>276</v>
      </c>
      <c r="D11" s="20">
        <f>SUM(D10,K10,R10)</f>
        <v>126</v>
      </c>
      <c r="E11" s="21">
        <f t="shared" si="0"/>
        <v>0.45652173913043476</v>
      </c>
      <c r="F11" s="20">
        <f>SUM(F10,M10,T10)</f>
        <v>78</v>
      </c>
      <c r="G11" s="21">
        <f t="shared" si="1"/>
        <v>0.61904761904761907</v>
      </c>
      <c r="H11" s="20">
        <f>SUM(H10,O10,V10)</f>
        <v>48</v>
      </c>
      <c r="I11" s="21">
        <f t="shared" si="2"/>
        <v>0.38095238095238093</v>
      </c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</row>
    <row r="12" spans="1:23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</row>
    <row r="13" spans="1:23" ht="15.75">
      <c r="A13" s="413" t="s">
        <v>135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</row>
  </sheetData>
  <mergeCells count="14">
    <mergeCell ref="Q3:W3"/>
    <mergeCell ref="T4:U4"/>
    <mergeCell ref="V4:W4"/>
    <mergeCell ref="A13:W13"/>
    <mergeCell ref="A1:W1"/>
    <mergeCell ref="A2:W2"/>
    <mergeCell ref="A12:W12"/>
    <mergeCell ref="M4:N4"/>
    <mergeCell ref="O4:P4"/>
    <mergeCell ref="A3:B3"/>
    <mergeCell ref="C3:I3"/>
    <mergeCell ref="J3:P3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3</vt:i4>
      </vt:variant>
    </vt:vector>
  </HeadingPairs>
  <TitlesOfParts>
    <vt:vector size="14" baseType="lpstr">
      <vt:lpstr>Γραφήματα</vt:lpstr>
      <vt:lpstr>Γραφήματα1</vt:lpstr>
      <vt:lpstr>Γραφήματα2</vt:lpstr>
      <vt:lpstr>για ΥΠΔΒΜΘ</vt:lpstr>
      <vt:lpstr>Αναλυτικά ημερ. </vt:lpstr>
      <vt:lpstr>Αναλυτικά εσπερ. </vt:lpstr>
      <vt:lpstr>% επίτευξη στόχου</vt:lpstr>
      <vt:lpstr>% επίτευξη στόχου υποχρεωτικών</vt:lpstr>
      <vt:lpstr>Φύλλο1</vt:lpstr>
      <vt:lpstr>Φύλλο2</vt:lpstr>
      <vt:lpstr>Φύλλο3</vt:lpstr>
      <vt:lpstr>'Αναλυτικά ημερ. '!Print_Area</vt:lpstr>
      <vt:lpstr>'για ΥΠΔΒΜΘ'!Print_Area</vt:lpstr>
      <vt:lpstr>Γραφήματα1!Print_Area</vt:lpstr>
    </vt:vector>
  </TitlesOfParts>
  <Company>ΕΚΦΕ Καρδίτσας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6</dc:title>
  <dc:subject>Απολογισμός εργαστηρίων Φ.Ε. ΤΕΕ</dc:subject>
  <dc:creator>Σεραφείμ Μπίτσιος</dc:creator>
  <cp:lastModifiedBy>Σεραφείμ</cp:lastModifiedBy>
  <cp:lastPrinted>2009-06-20T15:51:11Z</cp:lastPrinted>
  <dcterms:created xsi:type="dcterms:W3CDTF">2004-12-16T09:29:43Z</dcterms:created>
  <dcterms:modified xsi:type="dcterms:W3CDTF">2011-06-02T20:45:36Z</dcterms:modified>
</cp:coreProperties>
</file>